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7.64\01下水道管理課\経理\800 ■■　総務省・県調査　■■\0020　経営比較分析表\11_R7\回答\"/>
    </mc:Choice>
  </mc:AlternateContent>
  <workbookProtection workbookAlgorithmName="SHA-512" workbookHashValue="QH8Y00Ht/OPGSCL3bQa23rNwqg+A+b1QucoO2MkFP5vam3Kv43jegrJiNkH0z7+GpDidoDhag0S0CzZYETObHA==" workbookSaltValue="jlc33hDaZSeV50zQv4WYKQ==" workbookSpinCount="100000" lockStructure="1"/>
  <bookViews>
    <workbookView xWindow="0" yWindow="0" windowWidth="28800" windowHeight="118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<sst xmlns="http://schemas.openxmlformats.org/spreadsheetml/2006/main" count="231" uniqueCount="115">
  <si>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</si>
  <si>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</si>
  <si>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</si>
  <si>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</si>
  <si>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</si>
  <si>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</si>
  <si>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</si>
  <si>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</si>
  <si>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</si>
  <si>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</si>
  <si>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</si>
  <si>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</si>
  <si>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</si>
  <si>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</si>
  <si>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</si>
  <si>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</si>
  <si>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</si>
  <si>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</si>
  <si>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</si>
  <si>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</si>
  <si>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</si>
  <si>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</si>
  <si>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</si>
  <si>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</si>
  <si>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</si>
  <si>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</si>
  <si>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</si>
  <si>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</si>
  <si>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</si>
  <si>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</si>
  <si>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</si>
  <si>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</si>
  <si>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</si>
  <si>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</si>
  <si>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</si>
  <si>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</si>
  <si>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</si>
  <si>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</si>
  <si>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</si>
  <si>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</si>
  <si>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</si>
  <si>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</si>
  <si>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</si>
  <si>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</si>
  <si>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</si>
  <si>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</si>
  <si>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</si>
  <si>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</si>
  <si>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</si>
  <si>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</si>
  <si>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</si>
  <si>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</si>
  <si>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</si>
  <si>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</si>
  <si>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</si>
  <si>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</si>
  <si>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</si>
  <si>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</si>
  <si>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</si>
  <si>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</si>
  <si>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</si>
  <si>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</si>
  <si>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</si>
  <si>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</si>
  <si>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</si>
  <si>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</si>
  <si>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</si>
  <si>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</si>
  <si>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</si>
  <si>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</si>
  <si>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</si>
  <si>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</si>
  <si>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</si>
  <si>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</si>
  <si>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</si>
  <si>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</si>
  <si>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</si>
  <si>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</si>
  <si>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</si>
  <si>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</si>
  <si>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</si>
  <si>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</si>
  <si>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</si>
  <si>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</si>
  <si>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</si>
  <si>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</si>
  <si>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</si>
  <si>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</si>
  <si>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</si>
  <si>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</si>
  <si>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</si>
  <si>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</si>
  <si>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</si>
  <si>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</si>
  <si>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</si>
  <si>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</si>
  <si>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東広島市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</si>
  <si>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</si>
  <si>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</si>
  <si>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</si>
  <si>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</si>
  <si>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</si>
  <si>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</si>
  <si>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</si>
  <si>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</si>
  <si>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</si>
  <si>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</si>
  <si>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</si>
  <si>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</si>
  <si>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</si>
  <si>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</si>
  <si>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</si>
  <si>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○有形固定資産減価償却率
　類似団体平均値と同程度ですが、この数値は平成28年度から会計方式を変更したことによるもので、施設が新しいことを示している訳ではありません。建設から20年を超えて老朽化が進んでいる管渠や処理場が存在する点に留意する必要があります。
　また、耐用年数が経過していないにもかかわらず老朽化の進んでいる管渠があり、このことへの対応を進めています。</t>
    <phoneticPr fontId="4"/>
  </si>
  <si>
    <t>○経常収支比率
　ほぼ100％となっていますが、一般会計からの繰入が多く、適切な使用料水準の設定について検討するなど、経営改善に努める必要があります。
○累積欠損金比率
　利益の処分により累積欠損金は減少しましたが、慢性的な赤字にあることから、適切な使用料水準の設定について検討するなど、抜本的な経営改善が必要です。
○流動比率
　100％を超え、類似団体平均値を大きく上回っています。
○企業債残高対事業規模比率
　類似団体平均値を上回っており、今後も老朽化した管渠や設備更新が見込まれるなど将来負担が大きくなっています。
○経費回収率
　処理区域内人口密度が低いため類似団体平均値を大きく下回っています。適切な使用料水準の設定について検討するなど、抜本的な経営改善が必要です。
○汚水処理原価
　類似団体平均値を大きく上回っており、維持管理費の削減に努める必要があります。
○施設利用率
　類似団体平均値を上回っていますが、処理区域内人口が減少傾向にあることから、低下が懸念されます。
○水洗化率
　類似団体平均値を上回っていますが、引き続き普及啓発活動等による向上を図る必要があります。</t>
    <rPh sb="86" eb="88">
      <t>リエキ</t>
    </rPh>
    <rPh sb="89" eb="91">
      <t>ショブン</t>
    </rPh>
    <rPh sb="94" eb="96">
      <t>ルイセキ</t>
    </rPh>
    <rPh sb="96" eb="99">
      <t>ケッソンキン</t>
    </rPh>
    <rPh sb="100" eb="102">
      <t>ゲンショウ</t>
    </rPh>
    <rPh sb="108" eb="111">
      <t>マンセイテキ</t>
    </rPh>
    <rPh sb="112" eb="114">
      <t>アカジ</t>
    </rPh>
    <rPh sb="144" eb="147">
      <t>バッポンテキ</t>
    </rPh>
    <rPh sb="224" eb="226">
      <t>コンゴ</t>
    </rPh>
    <rPh sb="227" eb="229">
      <t>ロウキュウ</t>
    </rPh>
    <rPh sb="229" eb="230">
      <t>カ</t>
    </rPh>
    <rPh sb="232" eb="234">
      <t>カンキョ</t>
    </rPh>
    <rPh sb="235" eb="237">
      <t>セツビ</t>
    </rPh>
    <rPh sb="237" eb="239">
      <t>コウシン</t>
    </rPh>
    <rPh sb="240" eb="242">
      <t>ミコ</t>
    </rPh>
    <phoneticPr fontId="4"/>
  </si>
  <si>
    <t>　本市の農業集落排水事業は、経費回収率、汚水処理原価ともに類似団体平均値と比較して著しく悪い状況にあります。
　今後も引き続き、維持管理費の削減と料金水準の見直しなどによる経営改善が必要です。
　また、汚水適正処理構想に基づき、公共下水道への接続による施設の廃止などについても検討を進めていきます。</t>
    <rPh sb="110" eb="111">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</si>
</sst>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0.92</c:v>
                </c:pt>
                <c:pt idx="4" formatCode="#,##0.00;&quot;△&quot;#,##0.00;&quot;-&quot;">
                  <c:v>4.3600000000000003</c:v>
                </c:pt>
              </c:numCache>
            </c:numRef>
          </c:val>
          <c:extLst>
            <c:ext xmlns:c16="http://schemas.microsoft.com/office/drawing/2014/chart" uri="{C3380CC4-5D6E-409C-BE32-E72D297353CC}">
              <c16:uniqueId val="{00000000-C27D-4B08-81D4-4F88BFE6ED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C27D-4B08-81D4-4F88BFE6ED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66.61</c:v>
                </c:pt>
                <c:pt idx="1">
                  <c:v>64.42</c:v>
                </c:pt>
                <c:pt idx="2">
                  <c:v>62.74</c:v>
                </c:pt>
                <c:pt idx="3">
                  <c:v>64.17</c:v>
                </c:pt>
                <c:pt idx="4">
                  <c:v>68.709999999999994</c:v>
                </c:pt>
              </c:numCache>
            </c:numRef>
          </c:val>
          <c:extLst>
            <c:ext xmlns:c16="http://schemas.microsoft.com/office/drawing/2014/chart" uri="{C3380CC4-5D6E-409C-BE32-E72D297353CC}">
              <c16:uniqueId val="{00000000-0397-48CE-857E-AE3265FFD5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0397-48CE-857E-AE3265FFD5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87.11</c:v>
                </c:pt>
                <c:pt idx="1">
                  <c:v>88.85</c:v>
                </c:pt>
                <c:pt idx="2">
                  <c:v>92</c:v>
                </c:pt>
                <c:pt idx="3">
                  <c:v>91.85</c:v>
                </c:pt>
                <c:pt idx="4">
                  <c:v>93.65</c:v>
                </c:pt>
              </c:numCache>
            </c:numRef>
          </c:val>
          <c:extLst>
            <c:ext xmlns:c16="http://schemas.microsoft.com/office/drawing/2014/chart" uri="{C3380CC4-5D6E-409C-BE32-E72D297353CC}">
              <c16:uniqueId val="{00000000-9F2F-4691-9821-6534B924270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F2F-4691-9821-6534B924270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98.12</c:v>
                </c:pt>
                <c:pt idx="1">
                  <c:v>98.6</c:v>
                </c:pt>
                <c:pt idx="2">
                  <c:v>98.13</c:v>
                </c:pt>
                <c:pt idx="3">
                  <c:v>97.78</c:v>
                </c:pt>
                <c:pt idx="4">
                  <c:v>97.38</c:v>
                </c:pt>
              </c:numCache>
            </c:numRef>
          </c:val>
          <c:extLst>
            <c:ext xmlns:c16="http://schemas.microsoft.com/office/drawing/2014/chart" uri="{C3380CC4-5D6E-409C-BE32-E72D297353CC}">
              <c16:uniqueId val="{00000000-9E41-44C9-AC3C-4207AB31FF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9E41-44C9-AC3C-4207AB31FF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18.190000000000001</c:v>
                </c:pt>
                <c:pt idx="1">
                  <c:v>20.27</c:v>
                </c:pt>
                <c:pt idx="2">
                  <c:v>22.73</c:v>
                </c:pt>
                <c:pt idx="3">
                  <c:v>25.24</c:v>
                </c:pt>
                <c:pt idx="4">
                  <c:v>26.66</c:v>
                </c:pt>
              </c:numCache>
            </c:numRef>
          </c:val>
          <c:extLst>
            <c:ext xmlns:c16="http://schemas.microsoft.com/office/drawing/2014/chart" uri="{C3380CC4-5D6E-409C-BE32-E72D297353CC}">
              <c16:uniqueId val="{00000000-AF07-4406-8981-8A7B628DF3F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AF07-4406-8981-8A7B628DF3F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B3-45F5-A10F-EADD4E392C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EAB3-45F5-A10F-EADD4E392C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148.83000000000001</c:v>
                </c:pt>
                <c:pt idx="1">
                  <c:v>159.31</c:v>
                </c:pt>
                <c:pt idx="2">
                  <c:v>168.11</c:v>
                </c:pt>
                <c:pt idx="3">
                  <c:v>179.08</c:v>
                </c:pt>
                <c:pt idx="4">
                  <c:v>9.9499999999999993</c:v>
                </c:pt>
              </c:numCache>
            </c:numRef>
          </c:val>
          <c:extLst>
            <c:ext xmlns:c16="http://schemas.microsoft.com/office/drawing/2014/chart" uri="{C3380CC4-5D6E-409C-BE32-E72D297353CC}">
              <c16:uniqueId val="{00000000-E5A4-4DBA-A4AD-9883ACE8BB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E5A4-4DBA-A4AD-9883ACE8BB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158.41</c:v>
                </c:pt>
                <c:pt idx="1">
                  <c:v>147.08000000000001</c:v>
                </c:pt>
                <c:pt idx="2">
                  <c:v>154.51</c:v>
                </c:pt>
                <c:pt idx="3">
                  <c:v>152.6</c:v>
                </c:pt>
                <c:pt idx="4">
                  <c:v>203.92</c:v>
                </c:pt>
              </c:numCache>
            </c:numRef>
          </c:val>
          <c:extLst>
            <c:ext xmlns:c16="http://schemas.microsoft.com/office/drawing/2014/chart" uri="{C3380CC4-5D6E-409C-BE32-E72D297353CC}">
              <c16:uniqueId val="{00000000-AF35-4BCD-871B-B73AB05718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AF35-4BCD-871B-B73AB05718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1698.98</c:v>
                </c:pt>
                <c:pt idx="1">
                  <c:v>1710.55</c:v>
                </c:pt>
                <c:pt idx="2">
                  <c:v>1604.4</c:v>
                </c:pt>
                <c:pt idx="3">
                  <c:v>1535.5</c:v>
                </c:pt>
                <c:pt idx="4">
                  <c:v>1655.05</c:v>
                </c:pt>
              </c:numCache>
            </c:numRef>
          </c:val>
          <c:extLst>
            <c:ext xmlns:c16="http://schemas.microsoft.com/office/drawing/2014/chart" uri="{C3380CC4-5D6E-409C-BE32-E72D297353CC}">
              <c16:uniqueId val="{00000000-BB73-455F-9927-2506BA110C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BB73-455F-9927-2506BA110C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45.36</c:v>
                </c:pt>
                <c:pt idx="1">
                  <c:v>51.1</c:v>
                </c:pt>
                <c:pt idx="2">
                  <c:v>43.43</c:v>
                </c:pt>
                <c:pt idx="3">
                  <c:v>40.32</c:v>
                </c:pt>
                <c:pt idx="4">
                  <c:v>42.3</c:v>
                </c:pt>
              </c:numCache>
            </c:numRef>
          </c:val>
          <c:extLst>
            <c:ext xmlns:c16="http://schemas.microsoft.com/office/drawing/2014/chart" uri="{C3380CC4-5D6E-409C-BE32-E72D297353CC}">
              <c16:uniqueId val="{00000000-6BE7-4498-B0AB-61BEAB0F7A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6BE7-4498-B0AB-61BEAB0F7A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485</c:v>
                </c:pt>
                <c:pt idx="1">
                  <c:v>431.69</c:v>
                </c:pt>
                <c:pt idx="2">
                  <c:v>510.35</c:v>
                </c:pt>
                <c:pt idx="3">
                  <c:v>554.78</c:v>
                </c:pt>
                <c:pt idx="4">
                  <c:v>533.16</c:v>
                </c:pt>
              </c:numCache>
            </c:numRef>
          </c:val>
          <c:extLst>
            <c:ext xmlns:c16="http://schemas.microsoft.com/office/drawing/2014/chart" uri="{C3380CC4-5D6E-409C-BE32-E72D297353CC}">
              <c16:uniqueId val="{00000000-E7D5-4AB4-A99D-760397E12C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E7D5-4AB4-A99D-760397E12C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広島県　東広島市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190911</v>
      </c>
      <c r="AM8" s="36"/>
      <c r="AN8" s="36"/>
      <c r="AO8" s="36"/>
      <c r="AP8" s="36"/>
      <c r="AQ8" s="36"/>
      <c r="AR8" s="36"/>
      <c r="AS8" s="36"/>
      <c r="AT8" s="37">
        <f>データ!T6</f>
        <v>635.15</v>
      </c>
      <c r="AU8" s="37"/>
      <c r="AV8" s="37"/>
      <c r="AW8" s="37"/>
      <c r="AX8" s="37"/>
      <c r="AY8" s="37"/>
      <c r="AZ8" s="37"/>
      <c r="BA8" s="37"/>
      <c r="BB8" s="37">
        <f>データ!U6</f>
        <v>300.58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70.31</v>
      </c>
      <c r="J10" s="37"/>
      <c r="K10" s="37"/>
      <c r="L10" s="37"/>
      <c r="M10" s="37"/>
      <c r="N10" s="37"/>
      <c r="O10" s="37"/>
      <c r="P10" s="37">
        <f>データ!P6</f>
        <v>1.25</v>
      </c>
      <c r="Q10" s="37"/>
      <c r="R10" s="37"/>
      <c r="S10" s="37"/>
      <c r="T10" s="37"/>
      <c r="U10" s="37"/>
      <c r="V10" s="37"/>
      <c r="W10" s="37">
        <f>データ!Q6</f>
        <v>60.53</v>
      </c>
      <c r="X10" s="37"/>
      <c r="Y10" s="37"/>
      <c r="Z10" s="37"/>
      <c r="AA10" s="37"/>
      <c r="AB10" s="37"/>
      <c r="AC10" s="37"/>
      <c r="AD10" s="36">
        <f>データ!R6</f>
        <v>3850</v>
      </c>
      <c r="AE10" s="36"/>
      <c r="AF10" s="36"/>
      <c r="AG10" s="36"/>
      <c r="AH10" s="36"/>
      <c r="AI10" s="36"/>
      <c r="AJ10" s="36"/>
      <c r="AK10" s="2"/>
      <c r="AL10" s="36">
        <f>データ!V6</f>
        <v>2378</v>
      </c>
      <c r="AM10" s="36"/>
      <c r="AN10" s="36"/>
      <c r="AO10" s="36"/>
      <c r="AP10" s="36"/>
      <c r="AQ10" s="36"/>
      <c r="AR10" s="36"/>
      <c r="AS10" s="36"/>
      <c r="AT10" s="37">
        <f>データ!W6</f>
        <v>0.66</v>
      </c>
      <c r="AU10" s="37"/>
      <c r="AV10" s="37"/>
      <c r="AW10" s="37"/>
      <c r="AX10" s="37"/>
      <c r="AY10" s="37"/>
      <c r="AZ10" s="37"/>
      <c r="BA10" s="37"/>
      <c r="BB10" s="37">
        <f>データ!X6</f>
        <v>3603.03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lh43LwwzESttOSRIvl7jBE7nGhI3oWnU2XSpdu/2tfud+XLQpqnV8RLsIJO63wC+VKkC0lknHjSlyWjZnxZ+g==" saltValue="sYb0R+63wxgsr5scC5P5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342122</v>
      </c>
      <c r="D6" s="19">
        <f t="shared" si="3"/>
        <v>46</v>
      </c>
      <c r="E6" s="19">
        <f t="shared" si="3"/>
        <v>17</v>
      </c>
      <c r="F6" s="19">
        <f t="shared" si="3"/>
        <v>5</v>
      </c>
      <c r="G6" s="19">
        <f t="shared" si="3"/>
        <v>0</v>
      </c>
      <c r="H6" s="19" t="str">
        <f t="shared" si="3"/>
        <v>広島県　東広島市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70.31</v>
      </c>
      <c r="P6" s="20">
        <f t="shared" si="3"/>
        <v>1.25</v>
      </c>
      <c r="Q6" s="20">
        <f t="shared" si="3"/>
        <v>60.53</v>
      </c>
      <c r="R6" s="20">
        <f t="shared" si="3"/>
        <v>3850</v>
      </c>
      <c r="S6" s="20">
        <f t="shared" si="3"/>
        <v>190911</v>
      </c>
      <c r="T6" s="20">
        <f t="shared" si="3"/>
        <v>635.15</v>
      </c>
      <c r="U6" s="20">
        <f t="shared" si="3"/>
        <v>300.58</v>
      </c>
      <c r="V6" s="20">
        <f t="shared" si="3"/>
        <v>2378</v>
      </c>
      <c r="W6" s="20">
        <f t="shared" si="3"/>
        <v>0.66</v>
      </c>
      <c r="X6" s="20">
        <f t="shared" si="3"/>
        <v>3603.03</v>
      </c>
      <c r="Y6" s="21">
        <f>IF(Y7="",NA(),Y7)</f>
        <v>98.12</v>
      </c>
      <c r="Z6" s="21">
        <f t="shared" ref="Z6:AH6" si="4">IF(Z7="",NA(),Z7)</f>
        <v>98.6</v>
      </c>
      <c r="AA6" s="21">
        <f t="shared" si="4"/>
        <v>98.13</v>
      </c>
      <c r="AB6" s="21">
        <f t="shared" si="4"/>
        <v>97.78</v>
      </c>
      <c r="AC6" s="21">
        <f t="shared" si="4"/>
        <v>97.38</v>
      </c>
      <c r="AD6" s="21">
        <f t="shared" si="4"/>
        <v>106.37</v>
      </c>
      <c r="AE6" s="21">
        <f t="shared" si="4"/>
        <v>106.07</v>
      </c>
      <c r="AF6" s="21">
        <f t="shared" si="4"/>
        <v>105.5</v>
      </c>
      <c r="AG6" s="21">
        <f t="shared" si="4"/>
        <v>106.35</v>
      </c>
      <c r="AH6" s="21">
        <f t="shared" si="4"/>
        <v>106.62</v>
      </c>
      <c r="AI6" s="20" t="str">
        <f>IF(AI7="","",IF(AI7="-","【-】","【"&amp;SUBSTITUTE(TEXT(AI7,"#,##0.00"),"-","△")&amp;"】"))</f>
        <v>【104.30】</v>
      </c>
      <c r="AJ6" s="21">
        <f>IF(AJ7="",NA(),AJ7)</f>
        <v>148.83000000000001</v>
      </c>
      <c r="AK6" s="21">
        <f t="shared" ref="AK6:AS6" si="5">IF(AK7="",NA(),AK7)</f>
        <v>159.31</v>
      </c>
      <c r="AL6" s="21">
        <f t="shared" si="5"/>
        <v>168.11</v>
      </c>
      <c r="AM6" s="21">
        <f t="shared" si="5"/>
        <v>179.08</v>
      </c>
      <c r="AN6" s="21">
        <f t="shared" si="5"/>
        <v>9.9499999999999993</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158.41</v>
      </c>
      <c r="AV6" s="21">
        <f t="shared" ref="AV6:BD6" si="6">IF(AV7="",NA(),AV7)</f>
        <v>147.08000000000001</v>
      </c>
      <c r="AW6" s="21">
        <f t="shared" si="6"/>
        <v>154.51</v>
      </c>
      <c r="AX6" s="21">
        <f t="shared" si="6"/>
        <v>152.6</v>
      </c>
      <c r="AY6" s="21">
        <f t="shared" si="6"/>
        <v>203.92</v>
      </c>
      <c r="AZ6" s="21">
        <f t="shared" si="6"/>
        <v>29.13</v>
      </c>
      <c r="BA6" s="21">
        <f t="shared" si="6"/>
        <v>35.69</v>
      </c>
      <c r="BB6" s="21">
        <f t="shared" si="6"/>
        <v>38.4</v>
      </c>
      <c r="BC6" s="21">
        <f t="shared" si="6"/>
        <v>44.04</v>
      </c>
      <c r="BD6" s="21">
        <f t="shared" si="6"/>
        <v>58.25</v>
      </c>
      <c r="BE6" s="20" t="str">
        <f>IF(BE7="","",IF(BE7="-","【-】","【"&amp;SUBSTITUTE(TEXT(BE7,"#,##0.00"),"-","△")&amp;"】"))</f>
        <v>【47.19】</v>
      </c>
      <c r="BF6" s="21">
        <f>IF(BF7="",NA(),BF7)</f>
        <v>1698.98</v>
      </c>
      <c r="BG6" s="21">
        <f t="shared" ref="BG6:BO6" si="7">IF(BG7="",NA(),BG7)</f>
        <v>1710.55</v>
      </c>
      <c r="BH6" s="21">
        <f t="shared" si="7"/>
        <v>1604.4</v>
      </c>
      <c r="BI6" s="21">
        <f t="shared" si="7"/>
        <v>1535.5</v>
      </c>
      <c r="BJ6" s="21">
        <f t="shared" si="7"/>
        <v>1655.05</v>
      </c>
      <c r="BK6" s="21">
        <f t="shared" si="7"/>
        <v>867.83</v>
      </c>
      <c r="BL6" s="21">
        <f t="shared" si="7"/>
        <v>791.76</v>
      </c>
      <c r="BM6" s="21">
        <f t="shared" si="7"/>
        <v>900.82</v>
      </c>
      <c r="BN6" s="21">
        <f t="shared" si="7"/>
        <v>839.21</v>
      </c>
      <c r="BO6" s="21">
        <f t="shared" si="7"/>
        <v>791.46</v>
      </c>
      <c r="BP6" s="20" t="str">
        <f>IF(BP7="","",IF(BP7="-","【-】","【"&amp;SUBSTITUTE(TEXT(BP7,"#,##0.00"),"-","△")&amp;"】"))</f>
        <v>【798.10】</v>
      </c>
      <c r="BQ6" s="21">
        <f>IF(BQ7="",NA(),BQ7)</f>
        <v>45.36</v>
      </c>
      <c r="BR6" s="21">
        <f t="shared" ref="BR6:BZ6" si="8">IF(BR7="",NA(),BR7)</f>
        <v>51.1</v>
      </c>
      <c r="BS6" s="21">
        <f t="shared" si="8"/>
        <v>43.43</v>
      </c>
      <c r="BT6" s="21">
        <f t="shared" si="8"/>
        <v>40.32</v>
      </c>
      <c r="BU6" s="21">
        <f t="shared" si="8"/>
        <v>42.3</v>
      </c>
      <c r="BV6" s="21">
        <f t="shared" si="8"/>
        <v>57.08</v>
      </c>
      <c r="BW6" s="21">
        <f t="shared" si="8"/>
        <v>56.26</v>
      </c>
      <c r="BX6" s="21">
        <f t="shared" si="8"/>
        <v>52.94</v>
      </c>
      <c r="BY6" s="21">
        <f t="shared" si="8"/>
        <v>52.05</v>
      </c>
      <c r="BZ6" s="21">
        <f t="shared" si="8"/>
        <v>47.96</v>
      </c>
      <c r="CA6" s="20" t="str">
        <f>IF(CA7="","",IF(CA7="-","【-】","【"&amp;SUBSTITUTE(TEXT(CA7,"#,##0.00"),"-","△")&amp;"】"))</f>
        <v>【54.51】</v>
      </c>
      <c r="CB6" s="21">
        <f>IF(CB7="",NA(),CB7)</f>
        <v>485</v>
      </c>
      <c r="CC6" s="21">
        <f t="shared" ref="CC6:CK6" si="9">IF(CC7="",NA(),CC7)</f>
        <v>431.69</v>
      </c>
      <c r="CD6" s="21">
        <f t="shared" si="9"/>
        <v>510.35</v>
      </c>
      <c r="CE6" s="21">
        <f t="shared" si="9"/>
        <v>554.78</v>
      </c>
      <c r="CF6" s="21">
        <f t="shared" si="9"/>
        <v>533.16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66.61</v>
      </c>
      <c r="CN6" s="21">
        <f t="shared" ref="CN6:CV6" si="10">IF(CN7="",NA(),CN7)</f>
        <v>64.42</v>
      </c>
      <c r="CO6" s="21">
        <f t="shared" si="10"/>
        <v>62.74</v>
      </c>
      <c r="CP6" s="21">
        <f t="shared" si="10"/>
        <v>64.17</v>
      </c>
      <c r="CQ6" s="21">
        <f t="shared" si="10"/>
        <v>68.709999999999994</v>
      </c>
      <c r="CR6" s="21">
        <f t="shared" si="10"/>
        <v>54.83</v>
      </c>
      <c r="CS6" s="21">
        <f t="shared" si="10"/>
        <v>66.53</v>
      </c>
      <c r="CT6" s="21">
        <f t="shared" si="10"/>
        <v>52.35</v>
      </c>
      <c r="CU6" s="21">
        <f t="shared" si="10"/>
        <v>46.25</v>
      </c>
      <c r="CV6" s="21">
        <f t="shared" si="10"/>
        <v>45.32</v>
      </c>
      <c r="CW6" s="20" t="str">
        <f>IF(CW7="","",IF(CW7="-","【-】","【"&amp;SUBSTITUTE(TEXT(CW7,"#,##0.00"),"-","△")&amp;"】"))</f>
        <v>【49.92】</v>
      </c>
      <c r="CX6" s="21">
        <f>IF(CX7="",NA(),CX7)</f>
        <v>87.11</v>
      </c>
      <c r="CY6" s="21">
        <f t="shared" ref="CY6:DG6" si="11">IF(CY7="",NA(),CY7)</f>
        <v>88.85</v>
      </c>
      <c r="CZ6" s="21">
        <f t="shared" si="11"/>
        <v>92</v>
      </c>
      <c r="DA6" s="21">
        <f t="shared" si="11"/>
        <v>91.85</v>
      </c>
      <c r="DB6" s="21">
        <f t="shared" si="11"/>
        <v>93.65</v>
      </c>
      <c r="DC6" s="21">
        <f t="shared" si="11"/>
        <v>84.7</v>
      </c>
      <c r="DD6" s="21">
        <f t="shared" si="11"/>
        <v>84.67</v>
      </c>
      <c r="DE6" s="21">
        <f t="shared" si="11"/>
        <v>84.39</v>
      </c>
      <c r="DF6" s="21">
        <f t="shared" si="11"/>
        <v>83.96</v>
      </c>
      <c r="DG6" s="21">
        <f t="shared" si="11"/>
        <v>83.54</v>
      </c>
      <c r="DH6" s="20" t="str">
        <f>IF(DH7="","",IF(DH7="-","【-】","【"&amp;SUBSTITUTE(TEXT(DH7,"#,##0.00"),"-","△")&amp;"】"))</f>
        <v>【87.80】</v>
      </c>
      <c r="DI6" s="21">
        <f>IF(DI7="",NA(),DI7)</f>
        <v>18.190000000000001</v>
      </c>
      <c r="DJ6" s="21">
        <f t="shared" ref="DJ6:DR6" si="12">IF(DJ7="",NA(),DJ7)</f>
        <v>20.27</v>
      </c>
      <c r="DK6" s="21">
        <f t="shared" si="12"/>
        <v>22.73</v>
      </c>
      <c r="DL6" s="21">
        <f t="shared" si="12"/>
        <v>25.24</v>
      </c>
      <c r="DM6" s="21">
        <f t="shared" si="12"/>
        <v>26.66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1">
        <f t="shared" si="14"/>
        <v>0.92</v>
      </c>
      <c r="EI6" s="21">
        <f t="shared" si="14"/>
        <v>4.3600000000000003</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342122</v>
      </c>
      <c r="D7" s="23">
        <v>46</v>
      </c>
      <c r="E7" s="23">
        <v>17</v>
      </c>
      <c r="F7" s="23">
        <v>5</v>
      </c>
      <c r="G7" s="23">
        <v>0</v>
      </c>
      <c r="H7" s="23" t="s">
        <v>96</v>
      </c>
      <c r="I7" s="23" t="s">
        <v>97</v>
      </c>
      <c r="J7" s="23" t="s">
        <v>98</v>
      </c>
      <c r="K7" s="23" t="s">
        <v>99</v>
      </c>
      <c r="L7" s="23" t="s">
        <v>100</v>
      </c>
      <c r="M7" s="23" t="s">
        <v>101</v>
      </c>
      <c r="N7" s="24" t="s">
        <v>102</v>
      </c>
      <c r="O7" s="24">
        <v>70.31</v>
      </c>
      <c r="P7" s="24">
        <v>1.25</v>
      </c>
      <c r="Q7" s="24">
        <v>60.53</v>
      </c>
      <c r="R7" s="24">
        <v>3850</v>
      </c>
      <c r="S7" s="24">
        <v>190911</v>
      </c>
      <c r="T7" s="24">
        <v>635.15</v>
      </c>
      <c r="U7" s="24">
        <v>300.58</v>
      </c>
      <c r="V7" s="24">
        <v>2378</v>
      </c>
      <c r="W7" s="24">
        <v>0.66</v>
      </c>
      <c r="X7" s="24">
        <v>3603.03</v>
      </c>
      <c r="Y7" s="24">
        <v>98.12</v>
      </c>
      <c r="Z7" s="24">
        <v>98.6</v>
      </c>
      <c r="AA7" s="24">
        <v>98.13</v>
      </c>
      <c r="AB7" s="24">
        <v>97.78</v>
      </c>
      <c r="AC7" s="24">
        <v>97.38</v>
      </c>
      <c r="AD7" s="24">
        <v>106.37</v>
      </c>
      <c r="AE7" s="24">
        <v>106.07</v>
      </c>
      <c r="AF7" s="24">
        <v>105.5</v>
      </c>
      <c r="AG7" s="24">
        <v>106.35</v>
      </c>
      <c r="AH7" s="24">
        <v>106.62</v>
      </c>
      <c r="AI7" s="24">
        <v>104.3</v>
      </c>
      <c r="AJ7" s="24">
        <v>148.83000000000001</v>
      </c>
      <c r="AK7" s="24">
        <v>159.31</v>
      </c>
      <c r="AL7" s="24">
        <v>168.11</v>
      </c>
      <c r="AM7" s="24">
        <v>179.08</v>
      </c>
      <c r="AN7" s="24">
        <v>9.9499999999999993</v>
      </c>
      <c r="AO7" s="24">
        <v>139.02000000000001</v>
      </c>
      <c r="AP7" s="24">
        <v>132.04</v>
      </c>
      <c r="AQ7" s="24">
        <v>145.43</v>
      </c>
      <c r="AR7" s="24">
        <v>129.88999999999999</v>
      </c>
      <c r="AS7" s="24">
        <v>107.99</v>
      </c>
      <c r="AT7" s="24">
        <v>102.74</v>
      </c>
      <c r="AU7" s="24">
        <v>158.41</v>
      </c>
      <c r="AV7" s="24">
        <v>147.08000000000001</v>
      </c>
      <c r="AW7" s="24">
        <v>154.51</v>
      </c>
      <c r="AX7" s="24">
        <v>152.6</v>
      </c>
      <c r="AY7" s="24">
        <v>203.92</v>
      </c>
      <c r="AZ7" s="24">
        <v>29.13</v>
      </c>
      <c r="BA7" s="24">
        <v>35.69</v>
      </c>
      <c r="BB7" s="24">
        <v>38.4</v>
      </c>
      <c r="BC7" s="24">
        <v>44.04</v>
      </c>
      <c r="BD7" s="24">
        <v>58.25</v>
      </c>
      <c r="BE7" s="24">
        <v>47.19</v>
      </c>
      <c r="BF7" s="24">
        <v>1698.98</v>
      </c>
      <c r="BG7" s="24">
        <v>1710.55</v>
      </c>
      <c r="BH7" s="24">
        <v>1604.4</v>
      </c>
      <c r="BI7" s="24">
        <v>1535.5</v>
      </c>
      <c r="BJ7" s="24">
        <v>1655.05</v>
      </c>
      <c r="BK7" s="24">
        <v>867.83</v>
      </c>
      <c r="BL7" s="24">
        <v>791.76</v>
      </c>
      <c r="BM7" s="24">
        <v>900.82</v>
      </c>
      <c r="BN7" s="24">
        <v>839.21</v>
      </c>
      <c r="BO7" s="24">
        <v>791.46</v>
      </c>
      <c r="BP7" s="24">
        <v>798.1</v>
      </c>
      <c r="BQ7" s="24">
        <v>45.36</v>
      </c>
      <c r="BR7" s="24">
        <v>51.1</v>
      </c>
      <c r="BS7" s="24">
        <v>43.43</v>
      </c>
      <c r="BT7" s="24">
        <v>40.32</v>
      </c>
      <c r="BU7" s="24">
        <v>42.3</v>
      </c>
      <c r="BV7" s="24">
        <v>57.08</v>
      </c>
      <c r="BW7" s="24">
        <v>56.26</v>
      </c>
      <c r="BX7" s="24">
        <v>52.94</v>
      </c>
      <c r="BY7" s="24">
        <v>52.05</v>
      </c>
      <c r="BZ7" s="24">
        <v>47.96</v>
      </c>
      <c r="CA7" s="24">
        <v>54.51</v>
      </c>
      <c r="CB7" s="24">
        <v>485</v>
      </c>
      <c r="CC7" s="24">
        <v>431.69</v>
      </c>
      <c r="CD7" s="24">
        <v>510.35</v>
      </c>
      <c r="CE7" s="24">
        <v>554.78</v>
      </c>
      <c r="CF7" s="24">
        <v>533.16</v>
      </c>
      <c r="CG7" s="24">
        <v>274.99</v>
      </c>
      <c r="CH7" s="24">
        <v>282.08999999999997</v>
      </c>
      <c r="CI7" s="24">
        <v>303.27999999999997</v>
      </c>
      <c r="CJ7" s="24">
        <v>301.86</v>
      </c>
      <c r="CK7" s="24">
        <v>325.85000000000002</v>
      </c>
      <c r="CL7" s="24">
        <v>286.33</v>
      </c>
      <c r="CM7" s="24">
        <v>66.61</v>
      </c>
      <c r="CN7" s="24">
        <v>64.42</v>
      </c>
      <c r="CO7" s="24">
        <v>62.74</v>
      </c>
      <c r="CP7" s="24">
        <v>64.17</v>
      </c>
      <c r="CQ7" s="24">
        <v>68.709999999999994</v>
      </c>
      <c r="CR7" s="24">
        <v>54.83</v>
      </c>
      <c r="CS7" s="24">
        <v>66.53</v>
      </c>
      <c r="CT7" s="24">
        <v>52.35</v>
      </c>
      <c r="CU7" s="24">
        <v>46.25</v>
      </c>
      <c r="CV7" s="24">
        <v>45.32</v>
      </c>
      <c r="CW7" s="24">
        <v>49.92</v>
      </c>
      <c r="CX7" s="24">
        <v>87.11</v>
      </c>
      <c r="CY7" s="24">
        <v>88.85</v>
      </c>
      <c r="CZ7" s="24">
        <v>92</v>
      </c>
      <c r="DA7" s="24">
        <v>91.85</v>
      </c>
      <c r="DB7" s="24">
        <v>93.65</v>
      </c>
      <c r="DC7" s="24">
        <v>84.7</v>
      </c>
      <c r="DD7" s="24">
        <v>84.67</v>
      </c>
      <c r="DE7" s="24">
        <v>84.39</v>
      </c>
      <c r="DF7" s="24">
        <v>83.96</v>
      </c>
      <c r="DG7" s="24">
        <v>83.54</v>
      </c>
      <c r="DH7" s="24">
        <v>87.8</v>
      </c>
      <c r="DI7" s="24">
        <v>18.190000000000001</v>
      </c>
      <c r="DJ7" s="24">
        <v>20.27</v>
      </c>
      <c r="DK7" s="24">
        <v>22.73</v>
      </c>
      <c r="DL7" s="24">
        <v>25.24</v>
      </c>
      <c r="DM7" s="24">
        <v>26.66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0.92</v>
      </c>
      <c r="EI7" s="24">
        <v>4.3600000000000003</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　龍裕</cp:lastModifiedBy>
  <cp:lastPrinted>2026-01-23T04:06:03Z</cp:lastPrinted>
  <dcterms:created xsi:type="dcterms:W3CDTF">2025-12-23T06:22:46Z</dcterms:created>
  <dcterms:modified xsi:type="dcterms:W3CDTF">2026-01-23T04:06:04Z</dcterms:modified>
  <cp:category/>
</cp:coreProperties>
</file>