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2"/>
  <workbookPr/>
  <mc:AlternateContent xmlns:mc="http://schemas.openxmlformats.org/markup-compatibility/2006">
    <mc:Choice Requires="x15">
      <x15ac:absPath xmlns:x15ac="http://schemas.microsoft.com/office/spreadsheetml/2010/11/ac" url="\\10.6.7.64\01選挙管理委員会事務局\選挙\R070720_参議院議員通常選挙\099_その他\"/>
    </mc:Choice>
  </mc:AlternateContent>
  <xr:revisionPtr revIDLastSave="0" documentId="11_C2CBB7F7CA87B692CEA36703696F602400EC6178" xr6:coauthVersionLast="47" xr6:coauthVersionMax="47" xr10:uidLastSave="{00000000-0000-0000-0000-000000000000}"/>
  <bookViews>
    <workbookView xWindow="0" yWindow="0" windowWidth="28800" windowHeight="12345" firstSheet="1" activeTab="1" xr2:uid="{00000000-000D-0000-FFFF-FFFF00000000}"/>
  </bookViews>
  <sheets>
    <sheet name="期日前" sheetId="2" r:id="rId1"/>
    <sheet name="不在者投票宣誓書兼請求書" sheetId="5" r:id="rId2"/>
    <sheet name="基本データ" sheetId="3" r:id="rId3"/>
    <sheet name="交付枚数" sheetId="4" r:id="rId4"/>
  </sheets>
  <definedNames>
    <definedName name="OLE_LINK1" localSheetId="1">不在者投票宣誓書兼請求書!#REF!</definedName>
    <definedName name="_xlnm.Print_Area" localSheetId="3">交付枚数!$A$1:$U$66</definedName>
    <definedName name="_xlnm.Print_Area" localSheetId="1">不在者投票宣誓書兼請求書!$A$1:$AB$35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5" l="1"/>
  <c r="Q15" i="4" l="1"/>
  <c r="P15" i="4"/>
  <c r="O15" i="4"/>
  <c r="N15" i="4"/>
  <c r="M15" i="4"/>
  <c r="L15" i="4"/>
  <c r="K15" i="4"/>
  <c r="J15" i="4"/>
  <c r="I15" i="4"/>
  <c r="H15" i="4"/>
  <c r="G15" i="4"/>
  <c r="F15" i="4"/>
  <c r="E15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5" i="4"/>
  <c r="D14" i="4"/>
  <c r="C15" i="4"/>
  <c r="C14" i="4"/>
  <c r="B15" i="4"/>
  <c r="B14" i="4"/>
  <c r="R15" i="4"/>
  <c r="S15" i="4" s="1"/>
  <c r="S6" i="4"/>
  <c r="S7" i="4"/>
  <c r="T7" i="4" s="1"/>
  <c r="S8" i="4"/>
  <c r="T8" i="4" s="1"/>
  <c r="S9" i="4"/>
  <c r="T9" i="4" s="1"/>
  <c r="S10" i="4"/>
  <c r="T10" i="4" s="1"/>
  <c r="S11" i="4"/>
  <c r="T11" i="4" s="1"/>
  <c r="S12" i="4"/>
  <c r="T12" i="4" s="1"/>
  <c r="S13" i="4"/>
  <c r="T13" i="4" s="1"/>
  <c r="S14" i="4"/>
  <c r="S5" i="4"/>
  <c r="T6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B5" i="4"/>
  <c r="T5" i="4" s="1"/>
  <c r="S51" i="4"/>
  <c r="S42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M35" i="4"/>
  <c r="M26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B4" i="4"/>
  <c r="N65" i="4"/>
  <c r="S52" i="4" l="1"/>
  <c r="S16" i="4"/>
  <c r="T15" i="4"/>
  <c r="T14" i="4"/>
  <c r="T16" i="4" s="1"/>
  <c r="B23" i="5"/>
  <c r="C42" i="2"/>
  <c r="C27" i="2"/>
  <c r="C12" i="2"/>
  <c r="A9" i="2"/>
  <c r="A24" i="2"/>
  <c r="A39" i="2"/>
  <c r="U16" i="4" l="1"/>
  <c r="M66" i="4"/>
  <c r="N64" i="4"/>
  <c r="N63" i="4"/>
  <c r="N62" i="4"/>
  <c r="N61" i="4"/>
  <c r="N60" i="4"/>
  <c r="N59" i="4"/>
  <c r="N58" i="4"/>
  <c r="N57" i="4"/>
  <c r="N56" i="4"/>
  <c r="X80" i="4"/>
  <c r="J79" i="4"/>
  <c r="J78" i="4"/>
  <c r="J77" i="4"/>
  <c r="J76" i="4"/>
  <c r="J75" i="4"/>
  <c r="J74" i="4"/>
  <c r="J73" i="4"/>
  <c r="J72" i="4"/>
  <c r="J71" i="4"/>
  <c r="J70" i="4"/>
  <c r="H69" i="4"/>
  <c r="G69" i="4"/>
  <c r="F69" i="4"/>
  <c r="E69" i="4"/>
  <c r="D69" i="4"/>
  <c r="Y80" i="4" l="1"/>
  <c r="N66" i="4"/>
  <c r="O66" i="4" s="1"/>
  <c r="J80" i="4"/>
  <c r="M36" i="4"/>
</calcChain>
</file>

<file path=xl/sharedStrings.xml><?xml version="1.0" encoding="utf-8"?>
<sst xmlns="http://schemas.openxmlformats.org/spreadsheetml/2006/main" count="235" uniqueCount="115">
  <si>
    <t>※太線の枠内のみ記入してください。</t>
    <rPh sb="1" eb="3">
      <t>フトセン</t>
    </rPh>
    <rPh sb="4" eb="6">
      <t>ワクナイ</t>
    </rPh>
    <rPh sb="8" eb="10">
      <t>キニュウ</t>
    </rPh>
    <phoneticPr fontId="2"/>
  </si>
  <si>
    <t>宣誓書</t>
    <rPh sb="0" eb="3">
      <t>センセイショ</t>
    </rPh>
    <phoneticPr fontId="2"/>
  </si>
  <si>
    <t>ふりがな</t>
    <phoneticPr fontId="2"/>
  </si>
  <si>
    <t>生年
月日</t>
    <rPh sb="0" eb="2">
      <t>セイネン</t>
    </rPh>
    <rPh sb="3" eb="5">
      <t>ガッピ</t>
    </rPh>
    <phoneticPr fontId="2"/>
  </si>
  <si>
    <t>　大正　・　昭和　・　平成</t>
    <rPh sb="1" eb="3">
      <t>タイショウ</t>
    </rPh>
    <rPh sb="6" eb="8">
      <t>ショウワ</t>
    </rPh>
    <rPh sb="11" eb="13">
      <t>ヘイセイ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</si>
  <si>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</si>
  <si>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</si>
  <si>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</si>
  <si>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</si>
  <si>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</si>
  <si>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現</t>
    <rPh sb="0" eb="1">
      <t>ゲン</t>
    </rPh>
    <phoneticPr fontId="2"/>
  </si>
  <si>
    <t>住</t>
    <rPh sb="0" eb="1">
      <t>ジュウ</t>
    </rPh>
    <phoneticPr fontId="2"/>
  </si>
  <si>
    <t>所</t>
    <rPh sb="0" eb="1">
      <t>ショ</t>
    </rPh>
    <phoneticPr fontId="2"/>
  </si>
  <si>
    <t>選挙人名簿に記載
されている住所</t>
    <rPh sb="0" eb="2">
      <t>センキョ</t>
    </rPh>
    <rPh sb="2" eb="3">
      <t>ニン</t>
    </rPh>
    <rPh sb="3" eb="5">
      <t>メイボ</t>
    </rPh>
    <rPh sb="6" eb="8">
      <t>キサイ</t>
    </rPh>
    <rPh sb="14" eb="16">
      <t>ジュウショ</t>
    </rPh>
    <phoneticPr fontId="2"/>
  </si>
  <si>
    <t>（現住所と異なる場合のみ記載してください。）</t>
    <rPh sb="1" eb="4">
      <t>ゲンジュウショ</t>
    </rPh>
    <rPh sb="5" eb="6">
      <t>コト</t>
    </rPh>
    <rPh sb="8" eb="10">
      <t>バアイ</t>
    </rPh>
    <rPh sb="12" eb="14">
      <t>キサイ</t>
    </rPh>
    <phoneticPr fontId="2"/>
  </si>
  <si>
    <t>・仕事、学業、地域行事、冠婚葬祭その他の用務に従事
・用事又は事故のため、投票所のある区域の外に外出・旅行・滞在
・疾病、負傷、出産、老衰、身体障害等のため歩行が困難
・住所移転のため、本市以外に居住
・天災又は悪天候により投票所に行くことが困難</t>
    <phoneticPr fontId="2"/>
  </si>
  <si>
    <t>【事務処理欄】</t>
    <rPh sb="1" eb="3">
      <t>ジム</t>
    </rPh>
    <rPh sb="3" eb="5">
      <t>ショリ</t>
    </rPh>
    <rPh sb="5" eb="6">
      <t>ラン</t>
    </rPh>
    <phoneticPr fontId="2"/>
  </si>
  <si>
    <t>投票区</t>
    <rPh sb="0" eb="2">
      <t>トウヒョウ</t>
    </rPh>
    <rPh sb="2" eb="3">
      <t>ク</t>
    </rPh>
    <phoneticPr fontId="2"/>
  </si>
  <si>
    <t>西・八・志・高</t>
    <rPh sb="0" eb="1">
      <t>ニシ</t>
    </rPh>
    <rPh sb="2" eb="3">
      <t>ハチ</t>
    </rPh>
    <rPh sb="4" eb="5">
      <t>シ</t>
    </rPh>
    <rPh sb="6" eb="7">
      <t>タカ</t>
    </rPh>
    <phoneticPr fontId="2"/>
  </si>
  <si>
    <t>黒・福・豊・河・安</t>
    <rPh sb="0" eb="1">
      <t>クロ</t>
    </rPh>
    <rPh sb="2" eb="3">
      <t>フク</t>
    </rPh>
    <rPh sb="4" eb="5">
      <t>トヨ</t>
    </rPh>
    <rPh sb="6" eb="7">
      <t>カワ</t>
    </rPh>
    <rPh sb="8" eb="9">
      <t>ヤス</t>
    </rPh>
    <phoneticPr fontId="2"/>
  </si>
  <si>
    <t>名簿番号</t>
    <rPh sb="0" eb="2">
      <t>メイボ</t>
    </rPh>
    <rPh sb="2" eb="4">
      <t>バンゴウ</t>
    </rPh>
    <phoneticPr fontId="2"/>
  </si>
  <si>
    <t>ー</t>
    <phoneticPr fontId="2"/>
  </si>
  <si>
    <t>区　分</t>
    <rPh sb="0" eb="1">
      <t>ク</t>
    </rPh>
    <rPh sb="2" eb="3">
      <t>ブン</t>
    </rPh>
    <phoneticPr fontId="2"/>
  </si>
  <si>
    <t>１・２</t>
    <phoneticPr fontId="2"/>
  </si>
  <si>
    <t>交付</t>
    <rPh sb="0" eb="2">
      <t>コウフ</t>
    </rPh>
    <phoneticPr fontId="2"/>
  </si>
  <si>
    <t>参県</t>
    <rPh sb="0" eb="1">
      <t>サン</t>
    </rPh>
    <rPh sb="1" eb="2">
      <t>ケン</t>
    </rPh>
    <phoneticPr fontId="2"/>
  </si>
  <si>
    <t>参比</t>
    <rPh sb="0" eb="1">
      <t>サン</t>
    </rPh>
    <rPh sb="1" eb="2">
      <t>ヒ</t>
    </rPh>
    <phoneticPr fontId="2"/>
  </si>
  <si>
    <t>受付時刻</t>
    <rPh sb="0" eb="2">
      <t>ウケツケ</t>
    </rPh>
    <rPh sb="2" eb="4">
      <t>ジコク</t>
    </rPh>
    <phoneticPr fontId="2"/>
  </si>
  <si>
    <t>：</t>
    <phoneticPr fontId="2"/>
  </si>
  <si>
    <t>備考</t>
    <rPh sb="0" eb="2">
      <t>ビコウ</t>
    </rPh>
    <phoneticPr fontId="2"/>
  </si>
  <si>
    <t>点字・代理</t>
    <rPh sb="0" eb="2">
      <t>テンジ</t>
    </rPh>
    <rPh sb="3" eb="5">
      <t>ダイリ</t>
    </rPh>
    <phoneticPr fontId="2"/>
  </si>
  <si>
    <t>補助者</t>
    <rPh sb="0" eb="3">
      <t>ホジョシャ</t>
    </rPh>
    <phoneticPr fontId="2"/>
  </si>
  <si>
    <t>東広島市選挙管理委員会委員長　様</t>
    <rPh sb="0" eb="4">
      <t>ヒガシヒロシマシ</t>
    </rPh>
    <rPh sb="4" eb="6">
      <t>センキョ</t>
    </rPh>
    <rPh sb="6" eb="8">
      <t>カンリ</t>
    </rPh>
    <rPh sb="8" eb="11">
      <t>イインカイ</t>
    </rPh>
    <rPh sb="11" eb="14">
      <t>イインチョウ</t>
    </rPh>
    <rPh sb="15" eb="16">
      <t>サマ</t>
    </rPh>
    <phoneticPr fontId="2"/>
  </si>
  <si>
    <t>【公職選挙法施行規則第１０号様式に基づく宣誓書】</t>
    <phoneticPr fontId="2"/>
  </si>
  <si>
    <t>不在者投票宣誓書兼請求書</t>
    <rPh sb="0" eb="3">
      <t>フザイシャ</t>
    </rPh>
    <rPh sb="3" eb="5">
      <t>トウヒョウ</t>
    </rPh>
    <rPh sb="5" eb="8">
      <t>センセイショ</t>
    </rPh>
    <rPh sb="8" eb="9">
      <t>ケン</t>
    </rPh>
    <rPh sb="9" eb="12">
      <t>セイキュウショ</t>
    </rPh>
    <phoneticPr fontId="8"/>
  </si>
  <si>
    <t>　※太線の枠内のみ記入してください。</t>
    <rPh sb="2" eb="4">
      <t>フトセン</t>
    </rPh>
    <rPh sb="5" eb="7">
      <t>ワクナイ</t>
    </rPh>
    <rPh sb="9" eb="11">
      <t>キニュウ</t>
    </rPh>
    <phoneticPr fontId="8"/>
  </si>
  <si>
    <t>ふりがな</t>
    <phoneticPr fontId="8"/>
  </si>
  <si>
    <t>生年月日</t>
    <rPh sb="0" eb="2">
      <t>セイネン</t>
    </rPh>
    <rPh sb="2" eb="4">
      <t>ガッピ</t>
    </rPh>
    <phoneticPr fontId="8"/>
  </si>
  <si>
    <t xml:space="preserve"> 大正 ・ 昭和 ・ 平成
         年 　   月　    日</t>
    <rPh sb="1" eb="3">
      <t>タイショウ</t>
    </rPh>
    <rPh sb="6" eb="8">
      <t>ショウワ</t>
    </rPh>
    <rPh sb="11" eb="13">
      <t>ヘイセイ</t>
    </rPh>
    <rPh sb="24" eb="25">
      <t>ネン</t>
    </rPh>
    <rPh sb="30" eb="31">
      <t>ガツ</t>
    </rPh>
    <rPh sb="36" eb="37">
      <t>ニチ</t>
    </rPh>
    <phoneticPr fontId="8"/>
  </si>
  <si>
    <t>氏　　名</t>
    <rPh sb="0" eb="1">
      <t>シ</t>
    </rPh>
    <rPh sb="3" eb="4">
      <t>ナ</t>
    </rPh>
    <phoneticPr fontId="8"/>
  </si>
  <si>
    <t>滞在先（送付先）</t>
    <rPh sb="0" eb="2">
      <t>タイザイ</t>
    </rPh>
    <rPh sb="2" eb="3">
      <t>サキ</t>
    </rPh>
    <rPh sb="4" eb="6">
      <t>ソウフ</t>
    </rPh>
    <rPh sb="6" eb="7">
      <t>サキ</t>
    </rPh>
    <phoneticPr fontId="8"/>
  </si>
  <si>
    <t>〒</t>
    <phoneticPr fontId="8"/>
  </si>
  <si>
    <t>住所</t>
    <rPh sb="0" eb="2">
      <t>ジュウショ</t>
    </rPh>
    <phoneticPr fontId="8"/>
  </si>
  <si>
    <t>TEL            (          )</t>
    <phoneticPr fontId="8"/>
  </si>
  <si>
    <t>選挙人名簿に記載
されている住所</t>
    <rPh sb="0" eb="2">
      <t>センキョ</t>
    </rPh>
    <rPh sb="2" eb="3">
      <t>ニン</t>
    </rPh>
    <rPh sb="3" eb="5">
      <t>メイボ</t>
    </rPh>
    <rPh sb="6" eb="8">
      <t>キサイ</t>
    </rPh>
    <rPh sb="14" eb="16">
      <t>ジュウショ</t>
    </rPh>
    <phoneticPr fontId="8"/>
  </si>
  <si>
    <t>東広島市</t>
    <rPh sb="0" eb="4">
      <t>ヒガシヒロシマシ</t>
    </rPh>
    <phoneticPr fontId="8"/>
  </si>
  <si>
    <t>○　仕事、学業、地域行事、冠婚葬祭その他の用務に従事</t>
    <rPh sb="2" eb="4">
      <t>シゴト</t>
    </rPh>
    <rPh sb="5" eb="7">
      <t>ガクギョウ</t>
    </rPh>
    <rPh sb="8" eb="10">
      <t>チイキ</t>
    </rPh>
    <rPh sb="10" eb="12">
      <t>ギョウジ</t>
    </rPh>
    <rPh sb="13" eb="15">
      <t>カンコン</t>
    </rPh>
    <rPh sb="15" eb="17">
      <t>ソウサイ</t>
    </rPh>
    <rPh sb="19" eb="20">
      <t>タ</t>
    </rPh>
    <rPh sb="21" eb="23">
      <t>ヨウム</t>
    </rPh>
    <rPh sb="24" eb="26">
      <t>ジュウジ</t>
    </rPh>
    <phoneticPr fontId="17"/>
  </si>
  <si>
    <t>○　用事又は事故のため、投票所のある区域の外に外出・旅行・滞在</t>
    <rPh sb="2" eb="4">
      <t>ヨウジ</t>
    </rPh>
    <rPh sb="4" eb="5">
      <t>マタ</t>
    </rPh>
    <rPh sb="6" eb="8">
      <t>ジコ</t>
    </rPh>
    <rPh sb="12" eb="14">
      <t>トウヒョウ</t>
    </rPh>
    <rPh sb="14" eb="15">
      <t>ショ</t>
    </rPh>
    <rPh sb="18" eb="20">
      <t>クイキ</t>
    </rPh>
    <rPh sb="21" eb="22">
      <t>ソト</t>
    </rPh>
    <rPh sb="23" eb="25">
      <t>ガイシュツ</t>
    </rPh>
    <rPh sb="26" eb="28">
      <t>リョコウ</t>
    </rPh>
    <rPh sb="29" eb="31">
      <t>タイザイ</t>
    </rPh>
    <phoneticPr fontId="17"/>
  </si>
  <si>
    <t>○　疾病、負傷、出産、老衰、身体障害等のため歩行が困難又は刑事施設等に収容</t>
    <rPh sb="2" eb="4">
      <t>シッペイ</t>
    </rPh>
    <rPh sb="5" eb="7">
      <t>フショウ</t>
    </rPh>
    <rPh sb="8" eb="10">
      <t>シュッサン</t>
    </rPh>
    <rPh sb="11" eb="13">
      <t>ロウスイ</t>
    </rPh>
    <rPh sb="14" eb="16">
      <t>シンタイ</t>
    </rPh>
    <rPh sb="16" eb="18">
      <t>ショウガイ</t>
    </rPh>
    <rPh sb="18" eb="19">
      <t>トウ</t>
    </rPh>
    <rPh sb="22" eb="24">
      <t>ホコウ</t>
    </rPh>
    <rPh sb="25" eb="27">
      <t>コンナン</t>
    </rPh>
    <rPh sb="27" eb="28">
      <t>マタ</t>
    </rPh>
    <rPh sb="29" eb="31">
      <t>ケイジ</t>
    </rPh>
    <rPh sb="31" eb="33">
      <t>シセツ</t>
    </rPh>
    <rPh sb="33" eb="34">
      <t>トウ</t>
    </rPh>
    <rPh sb="35" eb="37">
      <t>シュウヨウ</t>
    </rPh>
    <phoneticPr fontId="17"/>
  </si>
  <si>
    <t>○　住所移転のため、本市以外に居住</t>
    <rPh sb="2" eb="4">
      <t>ジュウショ</t>
    </rPh>
    <rPh sb="4" eb="6">
      <t>イテン</t>
    </rPh>
    <rPh sb="10" eb="12">
      <t>ホンシ</t>
    </rPh>
    <rPh sb="12" eb="14">
      <t>イガイ</t>
    </rPh>
    <rPh sb="15" eb="17">
      <t>キョジュウ</t>
    </rPh>
    <phoneticPr fontId="17"/>
  </si>
  <si>
    <t>○　天災又は悪天候により投票所に行くことが困難</t>
    <rPh sb="2" eb="4">
      <t>テンサイ</t>
    </rPh>
    <rPh sb="4" eb="5">
      <t>マタ</t>
    </rPh>
    <rPh sb="6" eb="9">
      <t>アクテンコウ</t>
    </rPh>
    <rPh sb="12" eb="14">
      <t>トウヒョウ</t>
    </rPh>
    <rPh sb="14" eb="15">
      <t>ショ</t>
    </rPh>
    <rPh sb="16" eb="17">
      <t>イ</t>
    </rPh>
    <rPh sb="21" eb="23">
      <t>コンナン</t>
    </rPh>
    <phoneticPr fontId="17"/>
  </si>
  <si>
    <t>以上、真実であることを誓い、あわせて投票用紙及び投票用封筒の交付を請求します。</t>
    <rPh sb="0" eb="2">
      <t>イジョウ</t>
    </rPh>
    <rPh sb="3" eb="5">
      <t>シンジツ</t>
    </rPh>
    <rPh sb="11" eb="12">
      <t>チカ</t>
    </rPh>
    <rPh sb="18" eb="20">
      <t>トウヒョウ</t>
    </rPh>
    <rPh sb="20" eb="22">
      <t>ヨウシ</t>
    </rPh>
    <rPh sb="22" eb="23">
      <t>オヨ</t>
    </rPh>
    <rPh sb="24" eb="27">
      <t>トウヒョウヨウ</t>
    </rPh>
    <rPh sb="27" eb="29">
      <t>フウトウ</t>
    </rPh>
    <rPh sb="30" eb="32">
      <t>コウフ</t>
    </rPh>
    <rPh sb="33" eb="35">
      <t>セイキュウ</t>
    </rPh>
    <phoneticPr fontId="8"/>
  </si>
  <si>
    <t>東広島市選挙管理委員会委員長　様</t>
    <rPh sb="0" eb="4">
      <t>ヒガシヒロシマシ</t>
    </rPh>
    <rPh sb="4" eb="6">
      <t>センキョ</t>
    </rPh>
    <rPh sb="6" eb="8">
      <t>カンリ</t>
    </rPh>
    <rPh sb="8" eb="11">
      <t>イインカイ</t>
    </rPh>
    <rPh sb="11" eb="14">
      <t>イインチョウ</t>
    </rPh>
    <rPh sb="15" eb="16">
      <t>サマ</t>
    </rPh>
    <phoneticPr fontId="8"/>
  </si>
  <si>
    <t>【選挙管理委員会事務処理欄】</t>
    <rPh sb="1" eb="3">
      <t>センキョ</t>
    </rPh>
    <rPh sb="3" eb="5">
      <t>カンリ</t>
    </rPh>
    <rPh sb="5" eb="8">
      <t>イインカイ</t>
    </rPh>
    <rPh sb="8" eb="10">
      <t>ジム</t>
    </rPh>
    <rPh sb="10" eb="12">
      <t>ショリ</t>
    </rPh>
    <rPh sb="12" eb="13">
      <t>ラン</t>
    </rPh>
    <phoneticPr fontId="8"/>
  </si>
  <si>
    <t>投票区</t>
    <rPh sb="0" eb="2">
      <t>トウヒョウ</t>
    </rPh>
    <rPh sb="2" eb="3">
      <t>ク</t>
    </rPh>
    <phoneticPr fontId="8"/>
  </si>
  <si>
    <t>西・八・志・高
黒・福・豊・河・安</t>
    <rPh sb="0" eb="1">
      <t>ニシ</t>
    </rPh>
    <rPh sb="2" eb="3">
      <t>ハチ</t>
    </rPh>
    <rPh sb="4" eb="5">
      <t>シ</t>
    </rPh>
    <rPh sb="6" eb="7">
      <t>タカ</t>
    </rPh>
    <rPh sb="8" eb="9">
      <t>クロ</t>
    </rPh>
    <rPh sb="10" eb="11">
      <t>フク</t>
    </rPh>
    <rPh sb="12" eb="13">
      <t>トヨ</t>
    </rPh>
    <rPh sb="14" eb="15">
      <t>カワ</t>
    </rPh>
    <rPh sb="16" eb="17">
      <t>アン</t>
    </rPh>
    <phoneticPr fontId="8"/>
  </si>
  <si>
    <t>名簿番号</t>
    <rPh sb="0" eb="2">
      <t>メイボ</t>
    </rPh>
    <rPh sb="2" eb="4">
      <t>バンゴウ</t>
    </rPh>
    <phoneticPr fontId="8"/>
  </si>
  <si>
    <t>―</t>
    <phoneticPr fontId="8"/>
  </si>
  <si>
    <t>区分</t>
    <rPh sb="0" eb="2">
      <t>クブン</t>
    </rPh>
    <phoneticPr fontId="8"/>
  </si>
  <si>
    <t>・</t>
    <phoneticPr fontId="8"/>
  </si>
  <si>
    <t>備考</t>
    <rPh sb="0" eb="2">
      <t>ビコウ</t>
    </rPh>
    <phoneticPr fontId="8"/>
  </si>
  <si>
    <t>点字</t>
    <rPh sb="0" eb="2">
      <t>テンジ</t>
    </rPh>
    <phoneticPr fontId="8"/>
  </si>
  <si>
    <t>代理</t>
    <rPh sb="0" eb="2">
      <t>ダイリ</t>
    </rPh>
    <phoneticPr fontId="8"/>
  </si>
  <si>
    <t>交付</t>
    <rPh sb="0" eb="2">
      <t>コウフ</t>
    </rPh>
    <phoneticPr fontId="8"/>
  </si>
  <si>
    <t>参県</t>
    <rPh sb="0" eb="1">
      <t>サン</t>
    </rPh>
    <rPh sb="1" eb="2">
      <t>ケン</t>
    </rPh>
    <phoneticPr fontId="8"/>
  </si>
  <si>
    <t>参比</t>
    <rPh sb="0" eb="1">
      <t>サン</t>
    </rPh>
    <rPh sb="1" eb="2">
      <t>ヒ</t>
    </rPh>
    <phoneticPr fontId="8"/>
  </si>
  <si>
    <t>直接　・　郵便</t>
    <rPh sb="0" eb="2">
      <t>チョクセツ</t>
    </rPh>
    <rPh sb="5" eb="7">
      <t>ユウビン</t>
    </rPh>
    <phoneticPr fontId="8"/>
  </si>
  <si>
    <t>【公職選挙法施行規則第１０号様式に基づく宣誓書】</t>
    <rPh sb="1" eb="3">
      <t>コウショク</t>
    </rPh>
    <rPh sb="3" eb="6">
      <t>センキョホウ</t>
    </rPh>
    <rPh sb="6" eb="8">
      <t>シコウ</t>
    </rPh>
    <rPh sb="8" eb="10">
      <t>キソク</t>
    </rPh>
    <rPh sb="10" eb="11">
      <t>ダイ</t>
    </rPh>
    <rPh sb="13" eb="14">
      <t>ゴウ</t>
    </rPh>
    <rPh sb="14" eb="16">
      <t>ヨウシキ</t>
    </rPh>
    <rPh sb="17" eb="18">
      <t>モト</t>
    </rPh>
    <rPh sb="20" eb="23">
      <t>センセイショ</t>
    </rPh>
    <phoneticPr fontId="8"/>
  </si>
  <si>
    <t>選挙執行日</t>
    <rPh sb="0" eb="2">
      <t>センキョ</t>
    </rPh>
    <rPh sb="2" eb="4">
      <t>シッコウ</t>
    </rPh>
    <rPh sb="4" eb="5">
      <t>ビ</t>
    </rPh>
    <phoneticPr fontId="2"/>
  </si>
  <si>
    <t>第２７回</t>
    <rPh sb="0" eb="1">
      <t>ダイ</t>
    </rPh>
    <rPh sb="3" eb="4">
      <t>カイ</t>
    </rPh>
    <phoneticPr fontId="2"/>
  </si>
  <si>
    <t>選挙名</t>
    <rPh sb="0" eb="2">
      <t>センキョ</t>
    </rPh>
    <rPh sb="2" eb="3">
      <t>メイ</t>
    </rPh>
    <phoneticPr fontId="2"/>
  </si>
  <si>
    <t>参議院議員通常選挙</t>
    <rPh sb="0" eb="3">
      <t>サンギイン</t>
    </rPh>
    <rPh sb="3" eb="5">
      <t>ギイン</t>
    </rPh>
    <rPh sb="5" eb="7">
      <t>ツウジョウ</t>
    </rPh>
    <rPh sb="7" eb="9">
      <t>センキョ</t>
    </rPh>
    <phoneticPr fontId="2"/>
  </si>
  <si>
    <t>申請書記入日
（期日前）</t>
    <rPh sb="0" eb="3">
      <t>シンセイショ</t>
    </rPh>
    <rPh sb="3" eb="5">
      <t>キニュウ</t>
    </rPh>
    <rPh sb="5" eb="6">
      <t>ビ</t>
    </rPh>
    <rPh sb="8" eb="10">
      <t>キジツ</t>
    </rPh>
    <rPh sb="10" eb="11">
      <t>マエ</t>
    </rPh>
    <phoneticPr fontId="2"/>
  </si>
  <si>
    <t>←宣誓書の期日前の日を指定する場合は、日付を入力してください。
　　日付を空白にする場合は、何も入力しないでください。</t>
    <rPh sb="1" eb="4">
      <t>センセイショ</t>
    </rPh>
    <rPh sb="5" eb="7">
      <t>キジツ</t>
    </rPh>
    <rPh sb="7" eb="8">
      <t>マエ</t>
    </rPh>
    <rPh sb="9" eb="10">
      <t>ヒ</t>
    </rPh>
    <rPh sb="11" eb="13">
      <t>シテイ</t>
    </rPh>
    <rPh sb="15" eb="17">
      <t>バアイ</t>
    </rPh>
    <rPh sb="19" eb="21">
      <t>ヒヅケ</t>
    </rPh>
    <rPh sb="22" eb="24">
      <t>ニュウリョク</t>
    </rPh>
    <rPh sb="34" eb="36">
      <t>ヒヅケ</t>
    </rPh>
    <rPh sb="37" eb="39">
      <t>クウハク</t>
    </rPh>
    <rPh sb="42" eb="44">
      <t>バアイ</t>
    </rPh>
    <rPh sb="46" eb="47">
      <t>ナニ</t>
    </rPh>
    <rPh sb="48" eb="50">
      <t>ニュウリョク</t>
    </rPh>
    <phoneticPr fontId="2"/>
  </si>
  <si>
    <t>申請書記入日
（不在者）</t>
    <rPh sb="0" eb="3">
      <t>シンセイショ</t>
    </rPh>
    <rPh sb="3" eb="5">
      <t>キニュウ</t>
    </rPh>
    <rPh sb="5" eb="6">
      <t>ビ</t>
    </rPh>
    <rPh sb="8" eb="11">
      <t>フザイシャ</t>
    </rPh>
    <phoneticPr fontId="2"/>
  </si>
  <si>
    <t>←宣誓書の不在者投票請求の日を指定する場合は、日付を入力してください。
　　日付を空白にする場合は、何も入力しないでください。</t>
    <rPh sb="1" eb="4">
      <t>センセイショ</t>
    </rPh>
    <rPh sb="5" eb="8">
      <t>フザイシャ</t>
    </rPh>
    <rPh sb="8" eb="10">
      <t>トウヒョウ</t>
    </rPh>
    <rPh sb="10" eb="12">
      <t>セイキュウ</t>
    </rPh>
    <rPh sb="13" eb="14">
      <t>ヒ</t>
    </rPh>
    <rPh sb="15" eb="17">
      <t>シテイ</t>
    </rPh>
    <rPh sb="19" eb="21">
      <t>バアイ</t>
    </rPh>
    <rPh sb="23" eb="25">
      <t>ヒヅケ</t>
    </rPh>
    <rPh sb="26" eb="28">
      <t>ニュウリョク</t>
    </rPh>
    <rPh sb="38" eb="40">
      <t>ヒヅケ</t>
    </rPh>
    <rPh sb="41" eb="43">
      <t>クウハク</t>
    </rPh>
    <rPh sb="46" eb="48">
      <t>バアイ</t>
    </rPh>
    <rPh sb="50" eb="51">
      <t>ナニ</t>
    </rPh>
    <rPh sb="52" eb="54">
      <t>ニュウリョク</t>
    </rPh>
    <phoneticPr fontId="2"/>
  </si>
  <si>
    <t>衆議院議員総選挙及び最高裁判所裁判官国民審査</t>
    <phoneticPr fontId="2"/>
  </si>
  <si>
    <t>広島県知事選挙</t>
    <rPh sb="0" eb="2">
      <t>ヒロシマ</t>
    </rPh>
    <rPh sb="2" eb="5">
      <t>ケンチジ</t>
    </rPh>
    <rPh sb="5" eb="7">
      <t>センキョ</t>
    </rPh>
    <phoneticPr fontId="2"/>
  </si>
  <si>
    <t>東広島市長選挙</t>
    <rPh sb="0" eb="4">
      <t>ヒガシヒロシマシ</t>
    </rPh>
    <rPh sb="4" eb="5">
      <t>チョウ</t>
    </rPh>
    <rPh sb="5" eb="7">
      <t>センキョ</t>
    </rPh>
    <phoneticPr fontId="2"/>
  </si>
  <si>
    <t>東広島市長選挙及び東広島市議会議員補欠選挙</t>
    <rPh sb="0" eb="4">
      <t>ヒガシヒロシマシ</t>
    </rPh>
    <rPh sb="4" eb="5">
      <t>チョウ</t>
    </rPh>
    <rPh sb="5" eb="7">
      <t>センキョ</t>
    </rPh>
    <rPh sb="7" eb="8">
      <t>オヨ</t>
    </rPh>
    <rPh sb="9" eb="13">
      <t>ヒガシヒロシマシ</t>
    </rPh>
    <rPh sb="13" eb="14">
      <t>ギ</t>
    </rPh>
    <rPh sb="14" eb="15">
      <t>カイ</t>
    </rPh>
    <rPh sb="15" eb="17">
      <t>ギイン</t>
    </rPh>
    <rPh sb="17" eb="19">
      <t>ホケツ</t>
    </rPh>
    <rPh sb="19" eb="21">
      <t>センキョ</t>
    </rPh>
    <phoneticPr fontId="2"/>
  </si>
  <si>
    <t>広島県議会議員一般選挙</t>
    <rPh sb="0" eb="3">
      <t>ヒロシマケン</t>
    </rPh>
    <rPh sb="3" eb="5">
      <t>ギカイ</t>
    </rPh>
    <rPh sb="5" eb="7">
      <t>ギイン</t>
    </rPh>
    <rPh sb="7" eb="9">
      <t>イッパン</t>
    </rPh>
    <rPh sb="9" eb="11">
      <t>センキョ</t>
    </rPh>
    <phoneticPr fontId="2"/>
  </si>
  <si>
    <t>東広島市議会議員一般選挙</t>
    <rPh sb="0" eb="4">
      <t>ヒガシヒロシマシ</t>
    </rPh>
    <rPh sb="4" eb="6">
      <t>ギカイ</t>
    </rPh>
    <rPh sb="6" eb="8">
      <t>ギイン</t>
    </rPh>
    <rPh sb="8" eb="10">
      <t>イッパン</t>
    </rPh>
    <rPh sb="10" eb="12">
      <t>センキョ</t>
    </rPh>
    <phoneticPr fontId="2"/>
  </si>
  <si>
    <t>●　交付枚数（R7参議）</t>
    <rPh sb="2" eb="4">
      <t>コウフ</t>
    </rPh>
    <rPh sb="4" eb="6">
      <t>マイスウ</t>
    </rPh>
    <rPh sb="9" eb="11">
      <t>サンギ</t>
    </rPh>
    <phoneticPr fontId="8"/>
  </si>
  <si>
    <t>日付あり</t>
    <rPh sb="0" eb="2">
      <t>ヒヅケ</t>
    </rPh>
    <phoneticPr fontId="8"/>
  </si>
  <si>
    <t>日付なし</t>
    <rPh sb="0" eb="2">
      <t>ヒヅケ</t>
    </rPh>
    <phoneticPr fontId="8"/>
  </si>
  <si>
    <t>日付なし</t>
    <rPh sb="0" eb="2">
      <t>ヒヅケ</t>
    </rPh>
    <phoneticPr fontId="2"/>
  </si>
  <si>
    <t>計</t>
    <rPh sb="0" eb="1">
      <t>ケイ</t>
    </rPh>
    <phoneticPr fontId="8"/>
  </si>
  <si>
    <t>×0.6</t>
    <phoneticPr fontId="2"/>
  </si>
  <si>
    <t>市役所</t>
    <rPh sb="0" eb="3">
      <t>シヤクショ</t>
    </rPh>
    <phoneticPr fontId="8"/>
  </si>
  <si>
    <t>八本松</t>
    <rPh sb="0" eb="3">
      <t>ハチホンマツ</t>
    </rPh>
    <phoneticPr fontId="8"/>
  </si>
  <si>
    <t>志和</t>
    <rPh sb="0" eb="2">
      <t>シワ</t>
    </rPh>
    <phoneticPr fontId="8"/>
  </si>
  <si>
    <t>高屋</t>
    <rPh sb="0" eb="2">
      <t>タカヤ</t>
    </rPh>
    <phoneticPr fontId="8"/>
  </si>
  <si>
    <t>黒瀬</t>
    <rPh sb="0" eb="2">
      <t>クロセ</t>
    </rPh>
    <phoneticPr fontId="8"/>
  </si>
  <si>
    <t>福富</t>
    <rPh sb="0" eb="2">
      <t>フクトミ</t>
    </rPh>
    <phoneticPr fontId="8"/>
  </si>
  <si>
    <t>豊栄</t>
    <rPh sb="0" eb="2">
      <t>トヨサカ</t>
    </rPh>
    <phoneticPr fontId="8"/>
  </si>
  <si>
    <t>河内</t>
    <rPh sb="0" eb="2">
      <t>コウチ</t>
    </rPh>
    <phoneticPr fontId="8"/>
  </si>
  <si>
    <t>安芸津</t>
    <rPh sb="0" eb="3">
      <t>アキツ</t>
    </rPh>
    <phoneticPr fontId="8"/>
  </si>
  <si>
    <t>フジグラン</t>
    <phoneticPr fontId="8"/>
  </si>
  <si>
    <t>ゆめタウン</t>
    <phoneticPr fontId="2"/>
  </si>
  <si>
    <t>日付有</t>
    <rPh sb="0" eb="2">
      <t>ヒヅケ</t>
    </rPh>
    <rPh sb="2" eb="3">
      <t>アリ</t>
    </rPh>
    <phoneticPr fontId="2"/>
  </si>
  <si>
    <t>※今回から入場券を持参していない人のみ宣誓書を記載</t>
    <rPh sb="1" eb="3">
      <t>コンカイ</t>
    </rPh>
    <rPh sb="5" eb="8">
      <t>ニュウジョウケン</t>
    </rPh>
    <rPh sb="9" eb="11">
      <t>ジサン</t>
    </rPh>
    <rPh sb="16" eb="17">
      <t>ヒト</t>
    </rPh>
    <rPh sb="19" eb="22">
      <t>センセイショ</t>
    </rPh>
    <rPh sb="23" eb="25">
      <t>キサイ</t>
    </rPh>
    <phoneticPr fontId="2"/>
  </si>
  <si>
    <t>※入場券を持参しない人の割合を６割とする</t>
    <rPh sb="1" eb="4">
      <t>ニュウジョウケン</t>
    </rPh>
    <rPh sb="5" eb="7">
      <t>ジサン</t>
    </rPh>
    <rPh sb="10" eb="11">
      <t>ヒト</t>
    </rPh>
    <rPh sb="12" eb="14">
      <t>ワリアイ</t>
    </rPh>
    <rPh sb="16" eb="17">
      <t>ワリ</t>
    </rPh>
    <phoneticPr fontId="2"/>
  </si>
  <si>
    <t>※市役所は前回（R4参議）の投票者数から+100して百の位に切り上げて、0.6かける。</t>
    <rPh sb="1" eb="4">
      <t>シヤクショ</t>
    </rPh>
    <rPh sb="5" eb="7">
      <t>ゼンカイ</t>
    </rPh>
    <rPh sb="10" eb="12">
      <t>サンギ</t>
    </rPh>
    <rPh sb="14" eb="17">
      <t>トウヒョウシャ</t>
    </rPh>
    <rPh sb="17" eb="18">
      <t>スウ</t>
    </rPh>
    <rPh sb="26" eb="27">
      <t>ヒャク</t>
    </rPh>
    <rPh sb="28" eb="29">
      <t>クライ</t>
    </rPh>
    <rPh sb="30" eb="31">
      <t>キ</t>
    </rPh>
    <rPh sb="32" eb="33">
      <t>ア</t>
    </rPh>
    <phoneticPr fontId="2"/>
  </si>
  <si>
    <t>※フジグランは前回（R6衆議）の投票者数の１0/18（金）～10/24（木）実績を2回繰り返し、最後の2日を10/25、10/26実績とした。</t>
    <rPh sb="7" eb="9">
      <t>ゼンカイ</t>
    </rPh>
    <rPh sb="12" eb="14">
      <t>シュウギ</t>
    </rPh>
    <rPh sb="16" eb="19">
      <t>トウヒョウシャ</t>
    </rPh>
    <rPh sb="19" eb="20">
      <t>スウ</t>
    </rPh>
    <rPh sb="27" eb="28">
      <t>キン</t>
    </rPh>
    <rPh sb="36" eb="37">
      <t>モク</t>
    </rPh>
    <rPh sb="38" eb="40">
      <t>ジッセキ</t>
    </rPh>
    <rPh sb="42" eb="43">
      <t>カイ</t>
    </rPh>
    <rPh sb="43" eb="44">
      <t>ク</t>
    </rPh>
    <rPh sb="45" eb="46">
      <t>カエ</t>
    </rPh>
    <rPh sb="48" eb="50">
      <t>サイゴ</t>
    </rPh>
    <rPh sb="52" eb="53">
      <t>ニチ</t>
    </rPh>
    <rPh sb="65" eb="67">
      <t>ジッセキ</t>
    </rPh>
    <phoneticPr fontId="2"/>
  </si>
  <si>
    <t>※ゆめタウンは実績がないため、フジグランの7割とした。</t>
    <rPh sb="7" eb="9">
      <t>ジッセキ</t>
    </rPh>
    <rPh sb="22" eb="23">
      <t>ワリ</t>
    </rPh>
    <phoneticPr fontId="2"/>
  </si>
  <si>
    <t>参考資料</t>
    <rPh sb="0" eb="2">
      <t>サンコウ</t>
    </rPh>
    <rPh sb="2" eb="4">
      <t>シリョウ</t>
    </rPh>
    <phoneticPr fontId="2"/>
  </si>
  <si>
    <t>●　投票者数（R6衆議小）</t>
    <rPh sb="2" eb="5">
      <t>トウヒョウシャ</t>
    </rPh>
    <rPh sb="5" eb="6">
      <t>スウ</t>
    </rPh>
    <rPh sb="9" eb="11">
      <t>シュウギ</t>
    </rPh>
    <rPh sb="11" eb="12">
      <t>ショウ</t>
    </rPh>
    <phoneticPr fontId="8"/>
  </si>
  <si>
    <t>●　投票者数（R4参議県）</t>
    <rPh sb="2" eb="5">
      <t>トウヒョウシャ</t>
    </rPh>
    <rPh sb="5" eb="6">
      <t>スウ</t>
    </rPh>
    <rPh sb="9" eb="11">
      <t>サンギ</t>
    </rPh>
    <rPh sb="11" eb="12">
      <t>ケン</t>
    </rPh>
    <phoneticPr fontId="8"/>
  </si>
  <si>
    <t>●　交付枚数（R6衆議）</t>
    <rPh sb="2" eb="4">
      <t>コウフ</t>
    </rPh>
    <rPh sb="4" eb="6">
      <t>マイスウ</t>
    </rPh>
    <rPh sb="9" eb="11">
      <t>シュウギ</t>
    </rPh>
    <phoneticPr fontId="8"/>
  </si>
  <si>
    <t>日付有</t>
    <rPh sb="0" eb="3">
      <t>ヒヅケアリ</t>
    </rPh>
    <phoneticPr fontId="8"/>
  </si>
  <si>
    <t>●　R5.4.23　市議選実績</t>
    <rPh sb="10" eb="13">
      <t>シギセン</t>
    </rPh>
    <rPh sb="13" eb="15">
      <t>ジッセキ</t>
    </rPh>
    <phoneticPr fontId="8"/>
  </si>
  <si>
    <t>投票用紙</t>
    <rPh sb="0" eb="2">
      <t>トウヒョウ</t>
    </rPh>
    <rPh sb="2" eb="4">
      <t>ヨウシ</t>
    </rPh>
    <phoneticPr fontId="8"/>
  </si>
  <si>
    <t xml:space="preserve">前回選挙
投票者数
H31.4市議選
</t>
    <rPh sb="0" eb="2">
      <t>ゼンカイ</t>
    </rPh>
    <rPh sb="2" eb="4">
      <t>センキョ</t>
    </rPh>
    <rPh sb="5" eb="8">
      <t>トウヒョウシャ</t>
    </rPh>
    <rPh sb="8" eb="9">
      <t>スウ</t>
    </rPh>
    <rPh sb="15" eb="18">
      <t>シギセン</t>
    </rPh>
    <phoneticPr fontId="8"/>
  </si>
  <si>
    <t>ゆめタウン</t>
    <phoneticPr fontId="8"/>
  </si>
  <si>
    <t>追加200</t>
    <rPh sb="0" eb="2">
      <t>ツイカ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</si>
</sst>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</font>
    <font>
      <sz val="10"/>
      <color theme="1"/>
      <name val="HGｺﾞｼｯｸM"/>
      <family val="3"/>
      <charset val="128"/>
    </font>
    <font>
      <sz val="6"/>
      <name val="ＭＳ Ｐゴシック"/>
      <family val="2"/>
      <charset val="128"/>
    </font>
    <font>
      <sz val="11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sz val="11"/>
      <color theme="1"/>
      <name val="游ゴシック"/>
      <family val="2"/>
      <scheme val="minor"/>
    </font>
    <font>
      <sz val="10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游ゴシック"/>
      <family val="2"/>
      <scheme val="minor"/>
    </font>
    <font>
      <sz val="11"/>
      <color theme="1"/>
      <name val="メイリオ"/>
      <family val="3"/>
      <charset val="128"/>
    </font>
    <font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</cellStyleXfs>
  <cellXfs count="2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6" xfId="0" applyFont="1" applyBorder="1" applyAlignment="1">
      <alignment horizontal="distributed" vertical="center" indent="5"/>
    </xf>
    <xf numFmtId="0" fontId="1" fillId="0" borderId="0" xfId="0" applyFont="1">
      <alignment vertical="center"/>
    </xf>
    <xf numFmtId="0" fontId="1" fillId="0" borderId="10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0" xfId="0" applyFont="1" applyAlignment="1"/>
    <xf numFmtId="0" fontId="1" fillId="0" borderId="4" xfId="0" applyFont="1" applyBorder="1" applyAlignment="1"/>
    <xf numFmtId="0" fontId="5" fillId="0" borderId="0" xfId="0" applyFont="1" applyAlignment="1">
      <alignment horizontal="distributed" vertical="center" indent="5"/>
    </xf>
    <xf numFmtId="0" fontId="1" fillId="0" borderId="31" xfId="0" applyFont="1" applyBorder="1">
      <alignment vertical="center"/>
    </xf>
    <xf numFmtId="0" fontId="1" fillId="0" borderId="31" xfId="0" applyFont="1" applyBorder="1" applyAlignment="1">
      <alignment horizontal="right" vertical="center"/>
    </xf>
    <xf numFmtId="0" fontId="1" fillId="0" borderId="19" xfId="0" applyFont="1" applyBorder="1">
      <alignment vertical="center"/>
    </xf>
    <xf numFmtId="0" fontId="1" fillId="0" borderId="19" xfId="0" applyFont="1" applyBorder="1" applyAlignment="1">
      <alignment horizontal="right" vertical="center"/>
    </xf>
    <xf numFmtId="0" fontId="7" fillId="0" borderId="0" xfId="1" applyFont="1"/>
    <xf numFmtId="0" fontId="6" fillId="0" borderId="0" xfId="1"/>
    <xf numFmtId="0" fontId="7" fillId="0" borderId="13" xfId="1" applyFont="1" applyBorder="1" applyAlignment="1">
      <alignment vertical="center"/>
    </xf>
    <xf numFmtId="0" fontId="7" fillId="0" borderId="13" xfId="1" applyFont="1" applyBorder="1" applyAlignment="1">
      <alignment vertical="center" wrapText="1"/>
    </xf>
    <xf numFmtId="56" fontId="7" fillId="0" borderId="13" xfId="1" applyNumberFormat="1" applyFont="1" applyBorder="1" applyAlignment="1">
      <alignment horizontal="center" vertical="center"/>
    </xf>
    <xf numFmtId="56" fontId="7" fillId="2" borderId="13" xfId="1" applyNumberFormat="1" applyFont="1" applyFill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6" fillId="0" borderId="0" xfId="1" applyAlignment="1">
      <alignment vertical="center"/>
    </xf>
    <xf numFmtId="38" fontId="9" fillId="0" borderId="13" xfId="2" applyFont="1" applyBorder="1" applyAlignment="1">
      <alignment vertical="center"/>
    </xf>
    <xf numFmtId="3" fontId="10" fillId="0" borderId="13" xfId="1" applyNumberFormat="1" applyFont="1" applyBorder="1" applyAlignment="1">
      <alignment vertical="center"/>
    </xf>
    <xf numFmtId="38" fontId="10" fillId="0" borderId="13" xfId="2" applyFont="1" applyBorder="1" applyAlignment="1">
      <alignment vertical="center"/>
    </xf>
    <xf numFmtId="0" fontId="7" fillId="0" borderId="0" xfId="1" applyFont="1" applyAlignment="1">
      <alignment vertical="center"/>
    </xf>
    <xf numFmtId="3" fontId="9" fillId="0" borderId="13" xfId="1" applyNumberFormat="1" applyFont="1" applyBorder="1" applyAlignment="1">
      <alignment vertical="center"/>
    </xf>
    <xf numFmtId="0" fontId="10" fillId="0" borderId="1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38" fontId="10" fillId="0" borderId="0" xfId="1" applyNumberFormat="1" applyFont="1" applyAlignment="1">
      <alignment vertical="center"/>
    </xf>
    <xf numFmtId="38" fontId="11" fillId="0" borderId="13" xfId="1" applyNumberFormat="1" applyFont="1" applyBorder="1" applyAlignment="1">
      <alignment vertical="center"/>
    </xf>
    <xf numFmtId="0" fontId="12" fillId="0" borderId="0" xfId="1" applyFont="1"/>
    <xf numFmtId="56" fontId="7" fillId="0" borderId="17" xfId="1" applyNumberFormat="1" applyFont="1" applyBorder="1" applyAlignment="1">
      <alignment horizontal="center" vertical="center"/>
    </xf>
    <xf numFmtId="56" fontId="7" fillId="0" borderId="13" xfId="1" applyNumberFormat="1" applyFont="1" applyBorder="1" applyAlignment="1">
      <alignment horizontal="center"/>
    </xf>
    <xf numFmtId="56" fontId="7" fillId="2" borderId="13" xfId="1" applyNumberFormat="1" applyFont="1" applyFill="1" applyBorder="1" applyAlignment="1">
      <alignment horizontal="center"/>
    </xf>
    <xf numFmtId="38" fontId="10" fillId="0" borderId="17" xfId="2" applyFont="1" applyBorder="1" applyAlignment="1">
      <alignment vertical="center"/>
    </xf>
    <xf numFmtId="0" fontId="12" fillId="0" borderId="13" xfId="1" applyFont="1" applyBorder="1"/>
    <xf numFmtId="38" fontId="10" fillId="0" borderId="40" xfId="2" applyFont="1" applyBorder="1" applyAlignment="1">
      <alignment vertical="center"/>
    </xf>
    <xf numFmtId="38" fontId="10" fillId="0" borderId="9" xfId="2" applyFont="1" applyBorder="1" applyAlignment="1">
      <alignment vertical="center"/>
    </xf>
    <xf numFmtId="38" fontId="6" fillId="0" borderId="0" xfId="1" applyNumberFormat="1"/>
    <xf numFmtId="38" fontId="7" fillId="0" borderId="0" xfId="1" applyNumberFormat="1" applyFont="1"/>
    <xf numFmtId="38" fontId="12" fillId="0" borderId="0" xfId="1" applyNumberFormat="1" applyFont="1"/>
    <xf numFmtId="58" fontId="0" fillId="0" borderId="44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58" fontId="0" fillId="3" borderId="13" xfId="0" applyNumberFormat="1" applyFill="1" applyBorder="1" applyAlignment="1">
      <alignment horizontal="center" vertical="center"/>
    </xf>
    <xf numFmtId="0" fontId="14" fillId="0" borderId="0" xfId="1" applyFont="1" applyAlignment="1">
      <alignment wrapText="1"/>
    </xf>
    <xf numFmtId="0" fontId="15" fillId="0" borderId="0" xfId="1" applyFont="1" applyAlignment="1">
      <alignment wrapText="1"/>
    </xf>
    <xf numFmtId="0" fontId="15" fillId="0" borderId="29" xfId="1" applyFont="1" applyBorder="1" applyAlignment="1">
      <alignment wrapText="1"/>
    </xf>
    <xf numFmtId="0" fontId="15" fillId="0" borderId="55" xfId="1" applyFont="1" applyBorder="1" applyAlignment="1">
      <alignment horizontal="center" vertical="center" wrapText="1"/>
    </xf>
    <xf numFmtId="0" fontId="15" fillId="0" borderId="55" xfId="1" applyFont="1" applyBorder="1" applyAlignment="1">
      <alignment vertical="center" wrapText="1"/>
    </xf>
    <xf numFmtId="0" fontId="15" fillId="0" borderId="55" xfId="1" applyFont="1" applyBorder="1" applyAlignment="1">
      <alignment wrapText="1"/>
    </xf>
    <xf numFmtId="0" fontId="15" fillId="0" borderId="61" xfId="1" applyFont="1" applyBorder="1" applyAlignment="1">
      <alignment wrapText="1"/>
    </xf>
    <xf numFmtId="0" fontId="15" fillId="0" borderId="52" xfId="1" applyFont="1" applyBorder="1" applyAlignment="1">
      <alignment vertical="center" wrapText="1"/>
    </xf>
    <xf numFmtId="0" fontId="15" fillId="0" borderId="52" xfId="1" applyFont="1" applyBorder="1" applyAlignment="1">
      <alignment wrapText="1"/>
    </xf>
    <xf numFmtId="0" fontId="15" fillId="0" borderId="52" xfId="1" applyFont="1" applyBorder="1" applyAlignment="1">
      <alignment horizontal="left" vertical="center"/>
    </xf>
    <xf numFmtId="0" fontId="15" fillId="0" borderId="60" xfId="1" applyFont="1" applyBorder="1" applyAlignment="1">
      <alignment wrapText="1"/>
    </xf>
    <xf numFmtId="0" fontId="15" fillId="0" borderId="4" xfId="1" applyFont="1" applyBorder="1" applyAlignment="1">
      <alignment wrapText="1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5" fillId="0" borderId="33" xfId="1" applyFont="1" applyBorder="1" applyAlignment="1">
      <alignment horizontal="center"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34" xfId="1" applyFont="1" applyBorder="1" applyAlignment="1">
      <alignment horizontal="left" vertical="center" wrapText="1"/>
    </xf>
    <xf numFmtId="0" fontId="15" fillId="0" borderId="3" xfId="1" applyFont="1" applyBorder="1" applyAlignment="1">
      <alignment horizontal="distributed" vertical="center" wrapText="1"/>
    </xf>
    <xf numFmtId="0" fontId="15" fillId="0" borderId="0" xfId="1" applyFont="1" applyAlignment="1">
      <alignment horizontal="distributed" vertical="center" wrapText="1"/>
    </xf>
    <xf numFmtId="0" fontId="15" fillId="0" borderId="0" xfId="1" applyFont="1" applyAlignment="1">
      <alignment vertical="center"/>
    </xf>
    <xf numFmtId="0" fontId="15" fillId="0" borderId="3" xfId="1" applyFont="1" applyBorder="1" applyAlignment="1">
      <alignment vertical="center"/>
    </xf>
    <xf numFmtId="0" fontId="16" fillId="0" borderId="0" xfId="1" applyFont="1" applyAlignment="1">
      <alignment vertical="center" wrapText="1"/>
    </xf>
    <xf numFmtId="0" fontId="15" fillId="0" borderId="58" xfId="1" applyFont="1" applyBorder="1" applyAlignment="1">
      <alignment vertical="center" wrapText="1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vertical="center" wrapText="1"/>
    </xf>
    <xf numFmtId="0" fontId="16" fillId="0" borderId="3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left" vertical="center" wrapText="1"/>
    </xf>
    <xf numFmtId="0" fontId="15" fillId="0" borderId="4" xfId="1" applyFont="1" applyBorder="1" applyAlignment="1">
      <alignment horizontal="left" vertical="center" wrapText="1"/>
    </xf>
    <xf numFmtId="0" fontId="15" fillId="0" borderId="3" xfId="1" applyFont="1" applyBorder="1" applyAlignment="1">
      <alignment horizontal="left" vertical="center"/>
    </xf>
    <xf numFmtId="0" fontId="15" fillId="0" borderId="4" xfId="1" applyFont="1" applyBorder="1" applyAlignment="1">
      <alignment vertical="center" wrapText="1"/>
    </xf>
    <xf numFmtId="0" fontId="15" fillId="0" borderId="5" xfId="1" applyFont="1" applyBorder="1" applyAlignment="1">
      <alignment vertical="center" wrapText="1"/>
    </xf>
    <xf numFmtId="0" fontId="15" fillId="0" borderId="6" xfId="1" applyFont="1" applyBorder="1" applyAlignment="1">
      <alignment horizontal="left" vertical="center"/>
    </xf>
    <xf numFmtId="0" fontId="15" fillId="0" borderId="6" xfId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64" xfId="1" applyFont="1" applyBorder="1" applyAlignment="1">
      <alignment wrapText="1"/>
    </xf>
    <xf numFmtId="0" fontId="15" fillId="0" borderId="18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5" fillId="0" borderId="63" xfId="1" applyFont="1" applyBorder="1" applyAlignment="1">
      <alignment vertical="center" wrapText="1"/>
    </xf>
    <xf numFmtId="0" fontId="15" fillId="0" borderId="57" xfId="1" applyFont="1" applyBorder="1" applyAlignment="1">
      <alignment vertical="center" wrapText="1"/>
    </xf>
    <xf numFmtId="0" fontId="15" fillId="0" borderId="46" xfId="1" applyFont="1" applyBorder="1" applyAlignment="1">
      <alignment vertical="center" wrapText="1"/>
    </xf>
    <xf numFmtId="0" fontId="15" fillId="0" borderId="68" xfId="1" applyFont="1" applyBorder="1" applyAlignment="1">
      <alignment vertical="center" wrapText="1"/>
    </xf>
    <xf numFmtId="0" fontId="15" fillId="0" borderId="3" xfId="1" applyFont="1" applyBorder="1" applyAlignment="1">
      <alignment horizontal="left" vertical="distributed" wrapText="1" indent="1"/>
    </xf>
    <xf numFmtId="0" fontId="15" fillId="0" borderId="4" xfId="1" applyFont="1" applyBorder="1" applyAlignment="1">
      <alignment horizontal="left" vertical="distributed" wrapText="1" indent="1"/>
    </xf>
    <xf numFmtId="0" fontId="15" fillId="0" borderId="62" xfId="1" applyFont="1" applyBorder="1" applyAlignment="1">
      <alignment vertical="center" wrapText="1"/>
    </xf>
    <xf numFmtId="0" fontId="15" fillId="0" borderId="56" xfId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58" fontId="0" fillId="4" borderId="14" xfId="0" applyNumberForma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56" fontId="7" fillId="0" borderId="38" xfId="1" applyNumberFormat="1" applyFont="1" applyBorder="1" applyAlignment="1">
      <alignment horizontal="center" vertical="center"/>
    </xf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72" xfId="0" applyFont="1" applyBorder="1">
      <alignment vertical="center"/>
    </xf>
    <xf numFmtId="56" fontId="7" fillId="0" borderId="73" xfId="1" applyNumberFormat="1" applyFont="1" applyBorder="1" applyAlignment="1">
      <alignment horizontal="center" vertical="center"/>
    </xf>
    <xf numFmtId="56" fontId="7" fillId="6" borderId="13" xfId="1" applyNumberFormat="1" applyFont="1" applyFill="1" applyBorder="1" applyAlignment="1">
      <alignment horizontal="center" vertical="center"/>
    </xf>
    <xf numFmtId="56" fontId="7" fillId="0" borderId="75" xfId="1" applyNumberFormat="1" applyFont="1" applyBorder="1" applyAlignment="1">
      <alignment horizontal="center" vertical="center"/>
    </xf>
    <xf numFmtId="38" fontId="10" fillId="0" borderId="8" xfId="2" applyFont="1" applyBorder="1" applyAlignment="1">
      <alignment vertical="center"/>
    </xf>
    <xf numFmtId="0" fontId="7" fillId="0" borderId="26" xfId="1" applyFont="1" applyBorder="1" applyAlignment="1">
      <alignment vertical="center"/>
    </xf>
    <xf numFmtId="0" fontId="7" fillId="0" borderId="74" xfId="1" applyFont="1" applyBorder="1" applyAlignment="1">
      <alignment vertical="center"/>
    </xf>
    <xf numFmtId="0" fontId="7" fillId="0" borderId="73" xfId="1" applyFont="1" applyBorder="1" applyAlignment="1">
      <alignment vertical="center"/>
    </xf>
    <xf numFmtId="0" fontId="7" fillId="0" borderId="37" xfId="1" applyFont="1" applyBorder="1" applyAlignment="1">
      <alignment vertical="center"/>
    </xf>
    <xf numFmtId="0" fontId="6" fillId="0" borderId="73" xfId="1" applyBorder="1"/>
    <xf numFmtId="56" fontId="7" fillId="0" borderId="73" xfId="1" applyNumberFormat="1" applyFont="1" applyBorder="1" applyAlignment="1">
      <alignment vertical="center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3" xfId="0" applyFont="1" applyBorder="1" applyAlignment="1">
      <alignment horizontal="distributed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 indent="1"/>
    </xf>
    <xf numFmtId="0" fontId="4" fillId="0" borderId="3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0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1" fillId="0" borderId="11" xfId="0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/>
    </xf>
    <xf numFmtId="0" fontId="1" fillId="0" borderId="24" xfId="0" applyFont="1" applyBorder="1" applyAlignment="1">
      <alignment horizontal="distributed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9" xfId="0" applyFont="1" applyBorder="1" applyAlignment="1">
      <alignment horizontal="distributed" vertical="center"/>
    </xf>
    <xf numFmtId="0" fontId="1" fillId="0" borderId="62" xfId="0" applyFont="1" applyBorder="1" applyAlignment="1">
      <alignment horizontal="distributed" vertical="center"/>
    </xf>
    <xf numFmtId="0" fontId="1" fillId="0" borderId="55" xfId="0" applyFont="1" applyBorder="1" applyAlignment="1">
      <alignment horizontal="distributed" vertical="center"/>
    </xf>
    <xf numFmtId="0" fontId="1" fillId="0" borderId="56" xfId="0" applyFont="1" applyBorder="1" applyAlignment="1">
      <alignment horizontal="distributed" vertical="center"/>
    </xf>
    <xf numFmtId="0" fontId="1" fillId="0" borderId="51" xfId="0" applyFont="1" applyBorder="1" applyAlignment="1">
      <alignment horizontal="distributed" vertical="center"/>
    </xf>
    <xf numFmtId="0" fontId="1" fillId="0" borderId="52" xfId="0" applyFont="1" applyBorder="1" applyAlignment="1">
      <alignment horizontal="distributed" vertical="center"/>
    </xf>
    <xf numFmtId="0" fontId="1" fillId="0" borderId="53" xfId="0" applyFont="1" applyBorder="1" applyAlignment="1">
      <alignment horizontal="distributed" vertical="center"/>
    </xf>
    <xf numFmtId="0" fontId="1" fillId="0" borderId="62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1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distributed" vertical="center"/>
    </xf>
    <xf numFmtId="0" fontId="1" fillId="0" borderId="43" xfId="0" applyFont="1" applyBorder="1" applyAlignment="1">
      <alignment horizontal="center" vertical="center"/>
    </xf>
    <xf numFmtId="0" fontId="1" fillId="0" borderId="49" xfId="0" applyFont="1" applyBorder="1" applyAlignment="1">
      <alignment horizontal="distributed" vertical="center" indent="1"/>
    </xf>
    <xf numFmtId="0" fontId="1" fillId="0" borderId="1" xfId="0" applyFont="1" applyBorder="1" applyAlignment="1">
      <alignment horizontal="distributed" vertical="center" indent="1"/>
    </xf>
    <xf numFmtId="0" fontId="1" fillId="0" borderId="50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distributed" vertical="center" indent="1"/>
    </xf>
    <xf numFmtId="0" fontId="1" fillId="0" borderId="51" xfId="0" applyFont="1" applyBorder="1" applyAlignment="1">
      <alignment horizontal="distributed" vertical="center" indent="1"/>
    </xf>
    <xf numFmtId="0" fontId="1" fillId="0" borderId="52" xfId="0" applyFont="1" applyBorder="1" applyAlignment="1">
      <alignment horizontal="distributed" vertical="center" indent="1"/>
    </xf>
    <xf numFmtId="0" fontId="1" fillId="0" borderId="53" xfId="0" applyFont="1" applyBorder="1" applyAlignment="1">
      <alignment horizontal="distributed" vertical="center" indent="1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3" fillId="0" borderId="0" xfId="1" applyFont="1" applyAlignment="1">
      <alignment horizontal="center" vertical="center" wrapText="1"/>
    </xf>
    <xf numFmtId="0" fontId="14" fillId="0" borderId="0" xfId="1" applyFont="1" applyAlignment="1">
      <alignment horizontal="left" wrapText="1"/>
    </xf>
    <xf numFmtId="0" fontId="15" fillId="0" borderId="28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50" xfId="1" applyFont="1" applyBorder="1" applyAlignment="1">
      <alignment horizontal="center" vertical="center" wrapText="1"/>
    </xf>
    <xf numFmtId="0" fontId="15" fillId="0" borderId="57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0" borderId="58" xfId="1" applyFont="1" applyBorder="1" applyAlignment="1">
      <alignment horizontal="center" vertical="center" wrapText="1"/>
    </xf>
    <xf numFmtId="0" fontId="15" fillId="0" borderId="51" xfId="1" applyFont="1" applyBorder="1" applyAlignment="1">
      <alignment horizontal="center" vertical="center" wrapText="1"/>
    </xf>
    <xf numFmtId="0" fontId="15" fillId="0" borderId="52" xfId="1" applyFont="1" applyBorder="1" applyAlignment="1">
      <alignment horizontal="center" vertical="center" wrapText="1"/>
    </xf>
    <xf numFmtId="0" fontId="15" fillId="0" borderId="53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60" xfId="1" applyFont="1" applyBorder="1" applyAlignment="1">
      <alignment horizontal="center" vertical="center" wrapText="1"/>
    </xf>
    <xf numFmtId="0" fontId="15" fillId="0" borderId="54" xfId="1" applyFont="1" applyBorder="1" applyAlignment="1">
      <alignment horizontal="center" vertical="center" wrapText="1"/>
    </xf>
    <xf numFmtId="0" fontId="15" fillId="0" borderId="55" xfId="1" applyFont="1" applyBorder="1" applyAlignment="1">
      <alignment horizontal="center" vertical="center" wrapText="1"/>
    </xf>
    <xf numFmtId="0" fontId="15" fillId="0" borderId="56" xfId="1" applyFont="1" applyBorder="1" applyAlignment="1">
      <alignment horizontal="center" vertical="center" wrapText="1"/>
    </xf>
    <xf numFmtId="0" fontId="15" fillId="0" borderId="59" xfId="1" applyFont="1" applyBorder="1" applyAlignment="1">
      <alignment horizontal="center" vertical="center" wrapText="1"/>
    </xf>
    <xf numFmtId="0" fontId="15" fillId="0" borderId="64" xfId="1" applyFont="1" applyBorder="1" applyAlignment="1">
      <alignment horizontal="distributed" vertical="center" wrapText="1"/>
    </xf>
    <xf numFmtId="0" fontId="15" fillId="0" borderId="18" xfId="1" applyFont="1" applyBorder="1" applyAlignment="1">
      <alignment horizontal="distributed" vertical="center" wrapText="1"/>
    </xf>
    <xf numFmtId="0" fontId="15" fillId="0" borderId="63" xfId="1" applyFont="1" applyBorder="1" applyAlignment="1">
      <alignment horizontal="distributed" vertical="center" wrapText="1"/>
    </xf>
    <xf numFmtId="0" fontId="15" fillId="0" borderId="51" xfId="1" applyFont="1" applyBorder="1" applyAlignment="1">
      <alignment horizontal="distributed" vertical="center" wrapText="1"/>
    </xf>
    <xf numFmtId="0" fontId="15" fillId="0" borderId="52" xfId="1" applyFont="1" applyBorder="1" applyAlignment="1">
      <alignment horizontal="distributed" vertical="center" wrapText="1"/>
    </xf>
    <xf numFmtId="0" fontId="15" fillId="0" borderId="53" xfId="1" applyFont="1" applyBorder="1" applyAlignment="1">
      <alignment horizontal="distributed" vertical="center" wrapText="1"/>
    </xf>
    <xf numFmtId="0" fontId="15" fillId="0" borderId="64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 wrapText="1"/>
    </xf>
    <xf numFmtId="0" fontId="15" fillId="0" borderId="21" xfId="1" applyFont="1" applyBorder="1" applyAlignment="1">
      <alignment horizontal="center" vertical="center" wrapText="1"/>
    </xf>
    <xf numFmtId="0" fontId="15" fillId="0" borderId="66" xfId="1" applyFont="1" applyBorder="1" applyAlignment="1">
      <alignment horizontal="center" vertical="center" wrapText="1"/>
    </xf>
    <xf numFmtId="0" fontId="15" fillId="0" borderId="0" xfId="1" applyFont="1" applyAlignment="1">
      <alignment vertical="distributed" wrapText="1"/>
    </xf>
    <xf numFmtId="0" fontId="14" fillId="0" borderId="16" xfId="1" applyFont="1" applyBorder="1" applyAlignment="1">
      <alignment horizontal="center" vertical="center" wrapText="1"/>
    </xf>
    <xf numFmtId="0" fontId="15" fillId="0" borderId="67" xfId="1" applyFont="1" applyBorder="1" applyAlignment="1">
      <alignment horizontal="distributed" vertical="center" wrapText="1"/>
    </xf>
    <xf numFmtId="0" fontId="15" fillId="0" borderId="46" xfId="1" applyFont="1" applyBorder="1" applyAlignment="1">
      <alignment horizontal="distributed" vertical="center" wrapText="1"/>
    </xf>
    <xf numFmtId="0" fontId="15" fillId="0" borderId="47" xfId="1" applyFont="1" applyBorder="1" applyAlignment="1">
      <alignment horizontal="distributed" vertical="center" wrapText="1"/>
    </xf>
    <xf numFmtId="0" fontId="15" fillId="0" borderId="45" xfId="1" applyFont="1" applyBorder="1" applyAlignment="1">
      <alignment horizontal="distributed" vertical="center" wrapText="1"/>
    </xf>
    <xf numFmtId="0" fontId="15" fillId="0" borderId="46" xfId="1" applyFont="1" applyBorder="1" applyAlignment="1">
      <alignment horizontal="center" vertical="center" wrapText="1"/>
    </xf>
    <xf numFmtId="0" fontId="15" fillId="0" borderId="69" xfId="1" applyFont="1" applyBorder="1" applyAlignment="1">
      <alignment horizontal="distributed" vertical="center" wrapText="1"/>
    </xf>
    <xf numFmtId="0" fontId="15" fillId="0" borderId="70" xfId="1" applyFont="1" applyBorder="1" applyAlignment="1">
      <alignment horizontal="distributed" vertical="center" wrapText="1"/>
    </xf>
    <xf numFmtId="0" fontId="15" fillId="0" borderId="70" xfId="1" applyFont="1" applyBorder="1" applyAlignment="1">
      <alignment horizontal="center" vertical="center" wrapText="1"/>
    </xf>
    <xf numFmtId="0" fontId="15" fillId="0" borderId="71" xfId="1" applyFont="1" applyBorder="1" applyAlignment="1">
      <alignment horizontal="center" vertical="center" wrapText="1"/>
    </xf>
    <xf numFmtId="0" fontId="14" fillId="0" borderId="54" xfId="1" applyFont="1" applyBorder="1" applyAlignment="1">
      <alignment horizontal="distributed" vertical="center" wrapText="1"/>
    </xf>
    <xf numFmtId="0" fontId="14" fillId="0" borderId="55" xfId="1" applyFont="1" applyBorder="1" applyAlignment="1">
      <alignment horizontal="distributed" vertical="center" wrapText="1"/>
    </xf>
    <xf numFmtId="0" fontId="14" fillId="0" borderId="56" xfId="1" applyFont="1" applyBorder="1" applyAlignment="1">
      <alignment horizontal="distributed" vertical="center" wrapText="1"/>
    </xf>
    <xf numFmtId="0" fontId="14" fillId="0" borderId="59" xfId="1" applyFont="1" applyBorder="1" applyAlignment="1">
      <alignment horizontal="distributed" vertical="center" wrapText="1"/>
    </xf>
    <xf numFmtId="0" fontId="14" fillId="0" borderId="52" xfId="1" applyFont="1" applyBorder="1" applyAlignment="1">
      <alignment horizontal="distributed" vertical="center" wrapText="1"/>
    </xf>
    <xf numFmtId="0" fontId="14" fillId="0" borderId="53" xfId="1" applyFont="1" applyBorder="1" applyAlignment="1">
      <alignment horizontal="distributed" vertical="center" wrapText="1"/>
    </xf>
    <xf numFmtId="0" fontId="14" fillId="0" borderId="3" xfId="1" applyFont="1" applyBorder="1" applyAlignment="1">
      <alignment horizontal="distributed" vertical="center" wrapText="1"/>
    </xf>
    <xf numFmtId="0" fontId="14" fillId="0" borderId="0" xfId="1" applyFont="1" applyAlignment="1">
      <alignment horizontal="distributed" vertical="center" wrapText="1"/>
    </xf>
    <xf numFmtId="0" fontId="14" fillId="0" borderId="58" xfId="1" applyFont="1" applyBorder="1" applyAlignment="1">
      <alignment horizontal="distributed" vertical="center" wrapText="1"/>
    </xf>
    <xf numFmtId="0" fontId="15" fillId="0" borderId="62" xfId="1" applyFont="1" applyBorder="1" applyAlignment="1">
      <alignment horizontal="center" vertical="center"/>
    </xf>
    <xf numFmtId="0" fontId="15" fillId="0" borderId="55" xfId="1" applyFont="1" applyBorder="1" applyAlignment="1">
      <alignment horizontal="center" vertical="center"/>
    </xf>
    <xf numFmtId="0" fontId="15" fillId="0" borderId="57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20" xfId="1" applyFont="1" applyBorder="1" applyAlignment="1">
      <alignment horizontal="distributed" vertical="center" wrapText="1"/>
    </xf>
    <xf numFmtId="0" fontId="15" fillId="0" borderId="65" xfId="1" applyFont="1" applyBorder="1" applyAlignment="1">
      <alignment horizontal="distributed" vertical="center" wrapText="1"/>
    </xf>
    <xf numFmtId="0" fontId="0" fillId="5" borderId="13" xfId="0" applyFill="1" applyBorder="1" applyAlignment="1">
      <alignment vertical="center" wrapText="1"/>
    </xf>
    <xf numFmtId="0" fontId="7" fillId="0" borderId="37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56" fontId="7" fillId="0" borderId="0" xfId="1" applyNumberFormat="1" applyFont="1" applyAlignment="1">
      <alignment horizontal="center" vertical="center"/>
    </xf>
    <xf numFmtId="56" fontId="7" fillId="0" borderId="35" xfId="1" applyNumberFormat="1" applyFont="1" applyBorder="1" applyAlignment="1">
      <alignment horizontal="center" vertical="center"/>
    </xf>
    <xf numFmtId="56" fontId="7" fillId="0" borderId="36" xfId="1" applyNumberFormat="1" applyFont="1" applyBorder="1" applyAlignment="1">
      <alignment horizontal="center" vertical="center"/>
    </xf>
    <xf numFmtId="56" fontId="7" fillId="0" borderId="38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5" borderId="13" xfId="0" applyFill="1" applyBorder="1" applyAlignment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487867</xdr:colOff>
      <xdr:row>0</xdr:row>
      <xdr:rowOff>0</xdr:rowOff>
    </xdr:from>
    <xdr:ext cx="2636798" cy="492512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841792" y="0"/>
          <a:ext cx="2636798" cy="492512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5400" b="1" cap="none" spc="-30" baseline="0">
            <a:ln w="12700">
              <a:solidFill>
                <a:schemeClr val="tx1"/>
              </a:solidFill>
              <a:prstDash val="solid"/>
            </a:ln>
            <a:solidFill>
              <a:schemeClr val="tx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30</xdr:col>
      <xdr:colOff>487867</xdr:colOff>
      <xdr:row>0</xdr:row>
      <xdr:rowOff>0</xdr:rowOff>
    </xdr:from>
    <xdr:ext cx="2636798" cy="492512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841792" y="0"/>
          <a:ext cx="2636798" cy="492512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5400" b="1" cap="none" spc="-30" baseline="0">
            <a:ln w="12700">
              <a:solidFill>
                <a:schemeClr val="tx1"/>
              </a:solidFill>
              <a:prstDash val="solid"/>
            </a:ln>
            <a:solidFill>
              <a:schemeClr val="tx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30</xdr:col>
      <xdr:colOff>513267</xdr:colOff>
      <xdr:row>0</xdr:row>
      <xdr:rowOff>0</xdr:rowOff>
    </xdr:from>
    <xdr:ext cx="2636798" cy="492512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867192" y="0"/>
          <a:ext cx="2636798" cy="492512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5400" b="1" cap="none" spc="-30" baseline="0">
            <a:ln w="12700">
              <a:solidFill>
                <a:schemeClr val="tx1"/>
              </a:solidFill>
              <a:prstDash val="solid"/>
            </a:ln>
            <a:solidFill>
              <a:schemeClr val="tx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30</xdr:col>
      <xdr:colOff>513267</xdr:colOff>
      <xdr:row>0</xdr:row>
      <xdr:rowOff>38100</xdr:rowOff>
    </xdr:from>
    <xdr:ext cx="2636798" cy="4925122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867192" y="38100"/>
          <a:ext cx="2636798" cy="492512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5400" b="1" cap="none" spc="-30" baseline="0">
            <a:ln w="12700">
              <a:solidFill>
                <a:schemeClr val="tx1"/>
              </a:solidFill>
              <a:prstDash val="solid"/>
            </a:ln>
            <a:solidFill>
              <a:schemeClr val="tx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29</xdr:col>
      <xdr:colOff>266700</xdr:colOff>
      <xdr:row>19</xdr:row>
      <xdr:rowOff>3175</xdr:rowOff>
    </xdr:from>
    <xdr:to>
      <xdr:col>29</xdr:col>
      <xdr:colOff>644525</xdr:colOff>
      <xdr:row>20</xdr:row>
      <xdr:rowOff>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7200900" y="5480050"/>
          <a:ext cx="377825" cy="282575"/>
          <a:chOff x="7848600" y="4622800"/>
          <a:chExt cx="355600" cy="228600"/>
        </a:xfrm>
      </xdr:grpSpPr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>
            <a:off x="7848600" y="4686300"/>
            <a:ext cx="101600" cy="1397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CxnSpPr/>
        </xdr:nvCxnSpPr>
        <xdr:spPr>
          <a:xfrm flipV="1">
            <a:off x="7950200" y="4622800"/>
            <a:ext cx="254000" cy="2286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30</xdr:col>
      <xdr:colOff>487867</xdr:colOff>
      <xdr:row>0</xdr:row>
      <xdr:rowOff>0</xdr:rowOff>
    </xdr:from>
    <xdr:ext cx="2636798" cy="4925122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841792" y="0"/>
          <a:ext cx="2636798" cy="492512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5400" b="1" cap="none" spc="-30" baseline="0">
            <a:ln w="12700">
              <a:solidFill>
                <a:schemeClr val="tx1"/>
              </a:solidFill>
              <a:prstDash val="solid"/>
            </a:ln>
            <a:solidFill>
              <a:schemeClr val="tx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30</xdr:col>
      <xdr:colOff>487867</xdr:colOff>
      <xdr:row>0</xdr:row>
      <xdr:rowOff>0</xdr:rowOff>
    </xdr:from>
    <xdr:ext cx="2636798" cy="4925122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841792" y="0"/>
          <a:ext cx="2636798" cy="492512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5400" b="1" cap="none" spc="-30" baseline="0">
            <a:ln w="12700">
              <a:solidFill>
                <a:schemeClr val="tx1"/>
              </a:solidFill>
              <a:prstDash val="solid"/>
            </a:ln>
            <a:solidFill>
              <a:schemeClr val="tx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30</xdr:col>
      <xdr:colOff>487867</xdr:colOff>
      <xdr:row>0</xdr:row>
      <xdr:rowOff>0</xdr:rowOff>
    </xdr:from>
    <xdr:ext cx="2636798" cy="4925122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2841792" y="0"/>
          <a:ext cx="2636798" cy="492512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5400" b="1" cap="none" spc="-30" baseline="0">
            <a:ln w="12700">
              <a:solidFill>
                <a:schemeClr val="tx1"/>
              </a:solidFill>
              <a:prstDash val="solid"/>
            </a:ln>
            <a:solidFill>
              <a:schemeClr val="tx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30</xdr:col>
      <xdr:colOff>487867</xdr:colOff>
      <xdr:row>0</xdr:row>
      <xdr:rowOff>0</xdr:rowOff>
    </xdr:from>
    <xdr:ext cx="2636798" cy="4925122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2841792" y="0"/>
          <a:ext cx="2636798" cy="492512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5400" b="1" cap="none" spc="-30" baseline="0">
            <a:ln w="12700">
              <a:solidFill>
                <a:schemeClr val="tx1"/>
              </a:solidFill>
              <a:prstDash val="solid"/>
            </a:ln>
            <a:solidFill>
              <a:schemeClr val="tx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30</xdr:col>
      <xdr:colOff>487867</xdr:colOff>
      <xdr:row>35</xdr:row>
      <xdr:rowOff>0</xdr:rowOff>
    </xdr:from>
    <xdr:ext cx="2636798" cy="4925122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841792" y="10496550"/>
          <a:ext cx="2636798" cy="492512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5400" b="1" cap="none" spc="-30" baseline="0">
            <a:ln w="12700">
              <a:solidFill>
                <a:schemeClr val="tx1"/>
              </a:solidFill>
              <a:prstDash val="solid"/>
            </a:ln>
            <a:solidFill>
              <a:schemeClr val="tx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30</xdr:col>
      <xdr:colOff>487867</xdr:colOff>
      <xdr:row>35</xdr:row>
      <xdr:rowOff>0</xdr:rowOff>
    </xdr:from>
    <xdr:ext cx="2636798" cy="4925122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841792" y="10496550"/>
          <a:ext cx="2636798" cy="492512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5400" b="1" cap="none" spc="-30" baseline="0">
            <a:ln w="12700">
              <a:solidFill>
                <a:schemeClr val="tx1"/>
              </a:solidFill>
              <a:prstDash val="solid"/>
            </a:ln>
            <a:solidFill>
              <a:schemeClr val="tx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30</xdr:col>
      <xdr:colOff>513267</xdr:colOff>
      <xdr:row>35</xdr:row>
      <xdr:rowOff>0</xdr:rowOff>
    </xdr:from>
    <xdr:ext cx="2636798" cy="4925122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2867192" y="10496550"/>
          <a:ext cx="2636798" cy="492512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5400" b="1" cap="none" spc="-30" baseline="0">
            <a:ln w="12700">
              <a:solidFill>
                <a:schemeClr val="tx1"/>
              </a:solidFill>
              <a:prstDash val="solid"/>
            </a:ln>
            <a:solidFill>
              <a:schemeClr val="tx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30</xdr:col>
      <xdr:colOff>513267</xdr:colOff>
      <xdr:row>35</xdr:row>
      <xdr:rowOff>0</xdr:rowOff>
    </xdr:from>
    <xdr:ext cx="2636798" cy="4925122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2867192" y="10496550"/>
          <a:ext cx="2636798" cy="492512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5400" b="1" cap="none" spc="-30" baseline="0">
            <a:ln w="12700">
              <a:solidFill>
                <a:schemeClr val="tx1"/>
              </a:solidFill>
              <a:prstDash val="solid"/>
            </a:ln>
            <a:solidFill>
              <a:schemeClr val="tx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A1:AS43"/>
  <sheetViews>
    <sheetView workbookViewId="0">
      <selection activeCell="BD39" sqref="BD39"/>
    </sheetView>
  </sheetViews>
  <sheetFormatPr defaultRowHeight="13.5"/>
  <cols>
    <col min="1" max="99" width="2.28515625" customWidth="1"/>
  </cols>
  <sheetData>
    <row r="1" spans="1:45" ht="18" customHeight="1" thickBo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3" t="s">
        <v>1</v>
      </c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3"/>
      <c r="AF1" s="3"/>
      <c r="AG1" s="3"/>
      <c r="AH1" s="3"/>
      <c r="AI1" s="3"/>
      <c r="AJ1" s="171"/>
      <c r="AK1" s="171"/>
      <c r="AL1" s="171"/>
      <c r="AM1" s="171"/>
      <c r="AN1" s="171"/>
      <c r="AO1" s="171"/>
      <c r="AP1" s="171"/>
      <c r="AQ1" s="171"/>
      <c r="AR1" s="171"/>
      <c r="AS1" s="171"/>
    </row>
    <row r="2" spans="1:45" ht="17.25" customHeight="1">
      <c r="A2" s="13"/>
      <c r="B2" s="148" t="s">
        <v>2</v>
      </c>
      <c r="C2" s="148"/>
      <c r="D2" s="148"/>
      <c r="E2" s="148"/>
      <c r="F2" s="148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4"/>
      <c r="AC2" s="142" t="s">
        <v>3</v>
      </c>
      <c r="AD2" s="143"/>
      <c r="AE2" s="144"/>
      <c r="AF2" s="245" t="s">
        <v>4</v>
      </c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6"/>
    </row>
    <row r="3" spans="1:45" ht="26.25" customHeight="1" thickBot="1">
      <c r="A3" s="11"/>
      <c r="B3" s="4" t="s">
        <v>5</v>
      </c>
      <c r="C3" s="4"/>
      <c r="D3" s="4"/>
      <c r="E3" s="4"/>
      <c r="F3" s="4" t="s">
        <v>6</v>
      </c>
      <c r="G3" s="12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145"/>
      <c r="AD3" s="146"/>
      <c r="AE3" s="147"/>
      <c r="AF3" s="16"/>
      <c r="AG3" s="16"/>
      <c r="AH3" s="16"/>
      <c r="AI3" s="16"/>
      <c r="AJ3" s="16"/>
      <c r="AK3" s="16" t="s">
        <v>7</v>
      </c>
      <c r="AL3" s="16"/>
      <c r="AM3" s="16"/>
      <c r="AN3" s="16"/>
      <c r="AO3" s="16" t="s">
        <v>8</v>
      </c>
      <c r="AP3" s="112"/>
      <c r="AQ3" s="112"/>
      <c r="AR3" s="112"/>
      <c r="AS3" s="113" t="s">
        <v>9</v>
      </c>
    </row>
    <row r="4" spans="1:45" ht="30" customHeight="1">
      <c r="A4" s="5"/>
      <c r="B4" s="6" t="s">
        <v>10</v>
      </c>
      <c r="C4" s="6"/>
      <c r="D4" s="6" t="s">
        <v>11</v>
      </c>
      <c r="E4" s="6"/>
      <c r="F4" s="6" t="s">
        <v>12</v>
      </c>
      <c r="G4" s="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8"/>
      <c r="AP4" s="114"/>
      <c r="AQ4" s="110"/>
      <c r="AR4" s="110"/>
      <c r="AS4" s="110"/>
    </row>
    <row r="5" spans="1:45" ht="30" customHeight="1" thickBot="1">
      <c r="A5" s="139" t="s">
        <v>13</v>
      </c>
      <c r="B5" s="140"/>
      <c r="C5" s="140"/>
      <c r="D5" s="140"/>
      <c r="E5" s="140"/>
      <c r="F5" s="140"/>
      <c r="G5" s="141"/>
      <c r="H5" s="137" t="s">
        <v>14</v>
      </c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9"/>
      <c r="AG5" s="9"/>
      <c r="AH5" s="9"/>
      <c r="AI5" s="9"/>
      <c r="AJ5" s="9"/>
      <c r="AK5" s="9"/>
      <c r="AL5" s="9"/>
      <c r="AM5" s="9"/>
      <c r="AN5" s="9"/>
      <c r="AO5" s="10"/>
      <c r="AP5" s="11"/>
      <c r="AQ5" s="4"/>
      <c r="AR5" s="4"/>
      <c r="AS5" s="4"/>
    </row>
    <row r="6" spans="1:45" ht="18.75" customHeight="1" thickTop="1">
      <c r="A6" s="131" t="s">
        <v>15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3"/>
      <c r="Y6" s="162" t="s">
        <v>16</v>
      </c>
      <c r="Z6" s="163"/>
      <c r="AA6" s="166" t="s">
        <v>17</v>
      </c>
      <c r="AB6" s="166"/>
      <c r="AC6" s="166"/>
      <c r="AD6" s="166"/>
      <c r="AE6" s="166"/>
      <c r="AF6" s="168" t="s">
        <v>18</v>
      </c>
      <c r="AG6" s="169"/>
      <c r="AH6" s="169"/>
      <c r="AI6" s="169"/>
      <c r="AJ6" s="169"/>
      <c r="AK6" s="169"/>
      <c r="AL6" s="169"/>
      <c r="AM6" s="169"/>
      <c r="AN6" s="169"/>
      <c r="AO6" s="170"/>
      <c r="AP6" s="167"/>
      <c r="AQ6" s="167"/>
      <c r="AR6" s="167"/>
      <c r="AS6" s="167"/>
    </row>
    <row r="7" spans="1:45" ht="18.75" customHeight="1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6"/>
      <c r="Y7" s="164"/>
      <c r="Z7" s="165"/>
      <c r="AA7" s="128"/>
      <c r="AB7" s="128"/>
      <c r="AC7" s="128"/>
      <c r="AD7" s="128"/>
      <c r="AE7" s="128"/>
      <c r="AF7" s="174" t="s">
        <v>19</v>
      </c>
      <c r="AG7" s="175"/>
      <c r="AH7" s="175"/>
      <c r="AI7" s="175"/>
      <c r="AJ7" s="175"/>
      <c r="AK7" s="175"/>
      <c r="AL7" s="175"/>
      <c r="AM7" s="175"/>
      <c r="AN7" s="175"/>
      <c r="AO7" s="176"/>
      <c r="AP7" s="167"/>
      <c r="AQ7" s="167"/>
      <c r="AR7" s="167"/>
      <c r="AS7" s="167"/>
    </row>
    <row r="8" spans="1:45" ht="27.75" customHeight="1">
      <c r="A8" s="134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6"/>
      <c r="Y8" s="164"/>
      <c r="Z8" s="165"/>
      <c r="AA8" s="149" t="s">
        <v>20</v>
      </c>
      <c r="AB8" s="150"/>
      <c r="AC8" s="150"/>
      <c r="AD8" s="150"/>
      <c r="AE8" s="151"/>
      <c r="AF8" s="155" t="s">
        <v>21</v>
      </c>
      <c r="AG8" s="156"/>
      <c r="AH8" s="156"/>
      <c r="AI8" s="156"/>
      <c r="AJ8" s="156"/>
      <c r="AK8" s="156"/>
      <c r="AL8" s="155" t="s">
        <v>22</v>
      </c>
      <c r="AM8" s="156"/>
      <c r="AN8" s="156"/>
      <c r="AO8" s="157"/>
      <c r="AP8" s="155" t="s">
        <v>23</v>
      </c>
      <c r="AQ8" s="156"/>
      <c r="AR8" s="156"/>
      <c r="AS8" s="157"/>
    </row>
    <row r="9" spans="1:45" ht="6" customHeight="1">
      <c r="A9" s="125" t="str">
        <f>" 私は、"&amp;DBCS(TEXT(基本データ!$B$1,"ggge年M月D日"))&amp;"執行の"&amp;基本データ!$D$1&amp;"の当日、上記の事由に該当する見込みです。以上、真実であることを誓います。"</f>
        <v xml:space="preserve"> 私は、第２７回執行の参議院議員通常選挙の当日、上記の事由に該当する見込みです。以上、真実であることを誓います。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7"/>
      <c r="Y9" s="164"/>
      <c r="Z9" s="165"/>
      <c r="AA9" s="152"/>
      <c r="AB9" s="153"/>
      <c r="AC9" s="153"/>
      <c r="AD9" s="153"/>
      <c r="AE9" s="154"/>
      <c r="AF9" s="158"/>
      <c r="AG9" s="159"/>
      <c r="AH9" s="159"/>
      <c r="AI9" s="159"/>
      <c r="AJ9" s="159"/>
      <c r="AK9" s="159"/>
      <c r="AL9" s="158"/>
      <c r="AM9" s="159"/>
      <c r="AN9" s="159"/>
      <c r="AO9" s="160"/>
      <c r="AP9" s="158"/>
      <c r="AQ9" s="159"/>
      <c r="AR9" s="159"/>
      <c r="AS9" s="160"/>
    </row>
    <row r="10" spans="1:45" ht="22.5" customHeight="1">
      <c r="A10" s="125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164"/>
      <c r="Z10" s="165"/>
      <c r="AA10" s="128" t="s">
        <v>24</v>
      </c>
      <c r="AB10" s="128"/>
      <c r="AC10" s="128"/>
      <c r="AD10" s="128"/>
      <c r="AE10" s="128"/>
      <c r="AF10" s="177" t="s">
        <v>25</v>
      </c>
      <c r="AG10" s="178"/>
      <c r="AH10" s="178"/>
      <c r="AI10" s="178"/>
      <c r="AJ10" s="178"/>
      <c r="AK10" s="178"/>
      <c r="AL10" s="179"/>
      <c r="AM10" s="177" t="s">
        <v>26</v>
      </c>
      <c r="AN10" s="178"/>
      <c r="AO10" s="178"/>
      <c r="AP10" s="178"/>
      <c r="AQ10" s="178"/>
      <c r="AR10" s="178"/>
      <c r="AS10" s="179"/>
    </row>
    <row r="11" spans="1:45" ht="26.25" customHeight="1">
      <c r="A11" s="125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7"/>
      <c r="Y11" s="164"/>
      <c r="Z11" s="165"/>
      <c r="AA11" s="128" t="s">
        <v>27</v>
      </c>
      <c r="AB11" s="128"/>
      <c r="AC11" s="128"/>
      <c r="AD11" s="128"/>
      <c r="AE11" s="128"/>
      <c r="AF11" s="167" t="s">
        <v>28</v>
      </c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</row>
    <row r="12" spans="1:45" ht="27.75" customHeight="1" thickBot="1">
      <c r="A12" s="57"/>
      <c r="C12" s="108" t="str">
        <f>IF(基本データ!$B$2="","令和　　　　年　　　　月　　　　日",DBCS(TEXT(基本データ!$B$2,"ggg　e　年　M　月　D　日")))</f>
        <v>令和　　　　年　　　　月　　　　日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7"/>
      <c r="Y12" s="164"/>
      <c r="Z12" s="165"/>
      <c r="AA12" s="128" t="s">
        <v>29</v>
      </c>
      <c r="AB12" s="128"/>
      <c r="AC12" s="128"/>
      <c r="AD12" s="128"/>
      <c r="AE12" s="128"/>
      <c r="AF12" s="167" t="s">
        <v>30</v>
      </c>
      <c r="AG12" s="167"/>
      <c r="AH12" s="167"/>
      <c r="AI12" s="167"/>
      <c r="AJ12" s="167"/>
      <c r="AK12" s="128" t="s">
        <v>31</v>
      </c>
      <c r="AL12" s="128"/>
      <c r="AM12" s="128"/>
      <c r="AN12" s="167"/>
      <c r="AO12" s="167"/>
      <c r="AP12" s="167"/>
      <c r="AQ12" s="167"/>
      <c r="AR12" s="167"/>
      <c r="AS12" s="167"/>
    </row>
    <row r="13" spans="1:45">
      <c r="A13" s="245" t="s">
        <v>32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180" t="s">
        <v>33</v>
      </c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</row>
    <row r="14" spans="1:45" ht="12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</row>
    <row r="15" spans="1:4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</row>
    <row r="16" spans="1:45" ht="18.75" customHeight="1" thickBot="1">
      <c r="A16" s="129" t="s">
        <v>0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30" t="s">
        <v>1</v>
      </c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8"/>
      <c r="AF16" s="18"/>
      <c r="AG16" s="18"/>
      <c r="AH16" s="18"/>
      <c r="AI16" s="18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</row>
    <row r="17" spans="1:45" ht="17.25" customHeight="1">
      <c r="A17" s="13"/>
      <c r="B17" s="148" t="s">
        <v>2</v>
      </c>
      <c r="C17" s="148"/>
      <c r="D17" s="148"/>
      <c r="E17" s="148"/>
      <c r="F17" s="148"/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4"/>
      <c r="AC17" s="142" t="s">
        <v>3</v>
      </c>
      <c r="AD17" s="143"/>
      <c r="AE17" s="144"/>
      <c r="AF17" s="245" t="s">
        <v>4</v>
      </c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6"/>
    </row>
    <row r="18" spans="1:45" ht="26.25" customHeight="1" thickBot="1">
      <c r="A18" s="11"/>
      <c r="B18" s="4" t="s">
        <v>5</v>
      </c>
      <c r="C18" s="4"/>
      <c r="D18" s="4"/>
      <c r="E18" s="4"/>
      <c r="F18" s="4" t="s">
        <v>6</v>
      </c>
      <c r="G18" s="12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145"/>
      <c r="AD18" s="146"/>
      <c r="AE18" s="147"/>
      <c r="AF18" s="16"/>
      <c r="AG18" s="16"/>
      <c r="AH18" s="16"/>
      <c r="AI18" s="16"/>
      <c r="AJ18" s="16"/>
      <c r="AK18" s="16" t="s">
        <v>7</v>
      </c>
      <c r="AL18" s="16"/>
      <c r="AM18" s="16"/>
      <c r="AN18" s="16"/>
      <c r="AO18" s="16" t="s">
        <v>8</v>
      </c>
      <c r="AP18" s="16"/>
      <c r="AQ18" s="16"/>
      <c r="AR18" s="16"/>
      <c r="AS18" s="17" t="s">
        <v>9</v>
      </c>
    </row>
    <row r="19" spans="1:45" ht="30" customHeight="1">
      <c r="A19" s="5"/>
      <c r="B19" s="6" t="s">
        <v>10</v>
      </c>
      <c r="C19" s="6"/>
      <c r="D19" s="6" t="s">
        <v>11</v>
      </c>
      <c r="E19" s="6"/>
      <c r="F19" s="6" t="s">
        <v>12</v>
      </c>
      <c r="G19" s="7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114"/>
      <c r="AQ19" s="110"/>
      <c r="AR19" s="110"/>
      <c r="AS19" s="110"/>
    </row>
    <row r="20" spans="1:45" ht="30" customHeight="1" thickBot="1">
      <c r="A20" s="139" t="s">
        <v>13</v>
      </c>
      <c r="B20" s="140"/>
      <c r="C20" s="140"/>
      <c r="D20" s="140"/>
      <c r="E20" s="140"/>
      <c r="F20" s="140"/>
      <c r="G20" s="141"/>
      <c r="H20" s="137" t="s">
        <v>14</v>
      </c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11"/>
      <c r="AQ20" s="4"/>
      <c r="AR20" s="4"/>
      <c r="AS20" s="4"/>
    </row>
    <row r="21" spans="1:45" ht="18.75" customHeight="1" thickTop="1">
      <c r="A21" s="131" t="s">
        <v>15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3"/>
      <c r="Y21" s="162" t="s">
        <v>16</v>
      </c>
      <c r="Z21" s="163"/>
      <c r="AA21" s="166" t="s">
        <v>17</v>
      </c>
      <c r="AB21" s="166"/>
      <c r="AC21" s="166"/>
      <c r="AD21" s="166"/>
      <c r="AE21" s="166"/>
      <c r="AF21" s="168" t="s">
        <v>18</v>
      </c>
      <c r="AG21" s="169"/>
      <c r="AH21" s="169"/>
      <c r="AI21" s="169"/>
      <c r="AJ21" s="169"/>
      <c r="AK21" s="169"/>
      <c r="AL21" s="169"/>
      <c r="AM21" s="169"/>
      <c r="AN21" s="169"/>
      <c r="AO21" s="170"/>
      <c r="AP21" s="167"/>
      <c r="AQ21" s="167"/>
      <c r="AR21" s="167"/>
      <c r="AS21" s="167"/>
    </row>
    <row r="22" spans="1:45" ht="18.75" customHeight="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6"/>
      <c r="Y22" s="164"/>
      <c r="Z22" s="165"/>
      <c r="AA22" s="128"/>
      <c r="AB22" s="128"/>
      <c r="AC22" s="128"/>
      <c r="AD22" s="128"/>
      <c r="AE22" s="128"/>
      <c r="AF22" s="174" t="s">
        <v>19</v>
      </c>
      <c r="AG22" s="175"/>
      <c r="AH22" s="175"/>
      <c r="AI22" s="175"/>
      <c r="AJ22" s="175"/>
      <c r="AK22" s="175"/>
      <c r="AL22" s="175"/>
      <c r="AM22" s="175"/>
      <c r="AN22" s="175"/>
      <c r="AO22" s="176"/>
      <c r="AP22" s="167"/>
      <c r="AQ22" s="167"/>
      <c r="AR22" s="167"/>
      <c r="AS22" s="167"/>
    </row>
    <row r="23" spans="1:45" ht="27.75" customHeight="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6"/>
      <c r="Y23" s="164"/>
      <c r="Z23" s="165"/>
      <c r="AA23" s="149" t="s">
        <v>20</v>
      </c>
      <c r="AB23" s="150"/>
      <c r="AC23" s="150"/>
      <c r="AD23" s="150"/>
      <c r="AE23" s="151"/>
      <c r="AF23" s="155" t="s">
        <v>21</v>
      </c>
      <c r="AG23" s="156"/>
      <c r="AH23" s="156"/>
      <c r="AI23" s="156"/>
      <c r="AJ23" s="156"/>
      <c r="AK23" s="156"/>
      <c r="AL23" s="149" t="s">
        <v>22</v>
      </c>
      <c r="AM23" s="150"/>
      <c r="AN23" s="150"/>
      <c r="AO23" s="151"/>
      <c r="AP23" s="155" t="s">
        <v>23</v>
      </c>
      <c r="AQ23" s="156"/>
      <c r="AR23" s="156"/>
      <c r="AS23" s="157"/>
    </row>
    <row r="24" spans="1:45" ht="6" customHeight="1">
      <c r="A24" s="125" t="str">
        <f>" 私は、"&amp;DBCS(TEXT(基本データ!$B$1,"ggge年M月D日"))&amp;"執行の"&amp;基本データ!$D$1&amp;"の当日、上記の事由に該当する見込みです。以上、真実であることを誓います。"</f>
        <v xml:space="preserve"> 私は、第２７回執行の参議院議員通常選挙の当日、上記の事由に該当する見込みです。以上、真実であることを誓います。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7"/>
      <c r="Y24" s="164"/>
      <c r="Z24" s="165"/>
      <c r="AA24" s="152"/>
      <c r="AB24" s="153"/>
      <c r="AC24" s="153"/>
      <c r="AD24" s="153"/>
      <c r="AE24" s="154"/>
      <c r="AF24" s="158"/>
      <c r="AG24" s="159"/>
      <c r="AH24" s="159"/>
      <c r="AI24" s="159"/>
      <c r="AJ24" s="159"/>
      <c r="AK24" s="159"/>
      <c r="AL24" s="152"/>
      <c r="AM24" s="153"/>
      <c r="AN24" s="153"/>
      <c r="AO24" s="154"/>
      <c r="AP24" s="158"/>
      <c r="AQ24" s="159"/>
      <c r="AR24" s="159"/>
      <c r="AS24" s="160"/>
    </row>
    <row r="25" spans="1:45" ht="22.5" customHeight="1">
      <c r="A25" s="125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7"/>
      <c r="Y25" s="164"/>
      <c r="Z25" s="165"/>
      <c r="AA25" s="128" t="s">
        <v>24</v>
      </c>
      <c r="AB25" s="128"/>
      <c r="AC25" s="128"/>
      <c r="AD25" s="128"/>
      <c r="AE25" s="128"/>
      <c r="AF25" s="177" t="s">
        <v>25</v>
      </c>
      <c r="AG25" s="178"/>
      <c r="AH25" s="178"/>
      <c r="AI25" s="178"/>
      <c r="AJ25" s="178"/>
      <c r="AK25" s="178"/>
      <c r="AL25" s="179"/>
      <c r="AM25" s="177" t="s">
        <v>26</v>
      </c>
      <c r="AN25" s="178"/>
      <c r="AO25" s="178"/>
      <c r="AP25" s="178"/>
      <c r="AQ25" s="178"/>
      <c r="AR25" s="178"/>
      <c r="AS25" s="179"/>
    </row>
    <row r="26" spans="1:45" ht="26.25" customHeight="1">
      <c r="A26" s="125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7"/>
      <c r="Y26" s="164"/>
      <c r="Z26" s="165"/>
      <c r="AA26" s="128" t="s">
        <v>27</v>
      </c>
      <c r="AB26" s="128"/>
      <c r="AC26" s="128"/>
      <c r="AD26" s="128"/>
      <c r="AE26" s="128"/>
      <c r="AF26" s="167" t="s">
        <v>28</v>
      </c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</row>
    <row r="27" spans="1:45" ht="27.75" customHeight="1" thickBot="1">
      <c r="A27" s="55"/>
      <c r="B27" s="56"/>
      <c r="C27" s="108" t="str">
        <f>IF(基本データ!$B$2="","令和　　　　年　　　　月　　　　日",DBCS(TEXT(基本データ!$B$2,"ggg　e　年　M　月　D　日")))</f>
        <v>令和　　　　年　　　　月　　　　日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7"/>
      <c r="Y27" s="164"/>
      <c r="Z27" s="165"/>
      <c r="AA27" s="128" t="s">
        <v>29</v>
      </c>
      <c r="AB27" s="128"/>
      <c r="AC27" s="128"/>
      <c r="AD27" s="128"/>
      <c r="AE27" s="128"/>
      <c r="AF27" s="167" t="s">
        <v>30</v>
      </c>
      <c r="AG27" s="167"/>
      <c r="AH27" s="167"/>
      <c r="AI27" s="167"/>
      <c r="AJ27" s="167"/>
      <c r="AK27" s="128" t="s">
        <v>31</v>
      </c>
      <c r="AL27" s="128"/>
      <c r="AM27" s="128"/>
      <c r="AN27" s="167"/>
      <c r="AO27" s="167"/>
      <c r="AP27" s="167"/>
      <c r="AQ27" s="167"/>
      <c r="AR27" s="167"/>
      <c r="AS27" s="167"/>
    </row>
    <row r="28" spans="1:45">
      <c r="A28" s="245" t="s">
        <v>32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180" t="s">
        <v>33</v>
      </c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</row>
    <row r="29" spans="1:45" ht="12.7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</row>
    <row r="30" spans="1:45" ht="12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</row>
    <row r="31" spans="1:45" ht="18.75" customHeight="1" thickBot="1">
      <c r="A31" s="129" t="s">
        <v>0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30" t="s">
        <v>1</v>
      </c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8"/>
      <c r="AF31" s="18"/>
      <c r="AG31" s="18"/>
      <c r="AH31" s="18"/>
      <c r="AI31" s="18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</row>
    <row r="32" spans="1:45" ht="17.25" customHeight="1">
      <c r="A32" s="13"/>
      <c r="B32" s="148" t="s">
        <v>2</v>
      </c>
      <c r="C32" s="148"/>
      <c r="D32" s="148"/>
      <c r="E32" s="148"/>
      <c r="F32" s="148"/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4"/>
      <c r="AC32" s="142" t="s">
        <v>3</v>
      </c>
      <c r="AD32" s="143"/>
      <c r="AE32" s="144"/>
      <c r="AF32" s="245" t="s">
        <v>4</v>
      </c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6"/>
    </row>
    <row r="33" spans="1:45" ht="26.25" customHeight="1" thickBot="1">
      <c r="A33" s="11"/>
      <c r="B33" s="4" t="s">
        <v>5</v>
      </c>
      <c r="C33" s="4"/>
      <c r="D33" s="4"/>
      <c r="E33" s="4"/>
      <c r="F33" s="4" t="s">
        <v>6</v>
      </c>
      <c r="G33" s="12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145"/>
      <c r="AD33" s="146"/>
      <c r="AE33" s="147"/>
      <c r="AF33" s="16"/>
      <c r="AG33" s="16"/>
      <c r="AH33" s="16"/>
      <c r="AI33" s="16"/>
      <c r="AJ33" s="16"/>
      <c r="AK33" s="16" t="s">
        <v>7</v>
      </c>
      <c r="AL33" s="16"/>
      <c r="AM33" s="16"/>
      <c r="AN33" s="16"/>
      <c r="AO33" s="16" t="s">
        <v>8</v>
      </c>
      <c r="AP33" s="16"/>
      <c r="AQ33" s="16"/>
      <c r="AR33" s="16"/>
      <c r="AS33" s="17" t="s">
        <v>9</v>
      </c>
    </row>
    <row r="34" spans="1:45" ht="30" customHeight="1">
      <c r="A34" s="5"/>
      <c r="B34" s="6" t="s">
        <v>10</v>
      </c>
      <c r="C34" s="6"/>
      <c r="D34" s="6" t="s">
        <v>11</v>
      </c>
      <c r="E34" s="6"/>
      <c r="F34" s="6" t="s">
        <v>12</v>
      </c>
      <c r="G34" s="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114"/>
      <c r="AQ34" s="110"/>
      <c r="AR34" s="110"/>
      <c r="AS34" s="110"/>
    </row>
    <row r="35" spans="1:45" ht="30" customHeight="1" thickBot="1">
      <c r="A35" s="139" t="s">
        <v>13</v>
      </c>
      <c r="B35" s="140"/>
      <c r="C35" s="140"/>
      <c r="D35" s="140"/>
      <c r="E35" s="140"/>
      <c r="F35" s="140"/>
      <c r="G35" s="141"/>
      <c r="H35" s="137" t="s">
        <v>14</v>
      </c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11"/>
      <c r="AQ35" s="4"/>
      <c r="AR35" s="4"/>
      <c r="AS35" s="4"/>
    </row>
    <row r="36" spans="1:45" ht="18.75" customHeight="1" thickTop="1">
      <c r="A36" s="131" t="s">
        <v>15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3"/>
      <c r="Y36" s="162" t="s">
        <v>16</v>
      </c>
      <c r="Z36" s="163"/>
      <c r="AA36" s="166" t="s">
        <v>17</v>
      </c>
      <c r="AB36" s="166"/>
      <c r="AC36" s="166"/>
      <c r="AD36" s="166"/>
      <c r="AE36" s="166"/>
      <c r="AF36" s="168" t="s">
        <v>18</v>
      </c>
      <c r="AG36" s="169"/>
      <c r="AH36" s="169"/>
      <c r="AI36" s="169"/>
      <c r="AJ36" s="169"/>
      <c r="AK36" s="169"/>
      <c r="AL36" s="169"/>
      <c r="AM36" s="169"/>
      <c r="AN36" s="169"/>
      <c r="AO36" s="170"/>
      <c r="AP36" s="167"/>
      <c r="AQ36" s="167"/>
      <c r="AR36" s="167"/>
      <c r="AS36" s="167"/>
    </row>
    <row r="37" spans="1:45" ht="18.75" customHeight="1">
      <c r="A37" s="134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6"/>
      <c r="Y37" s="164"/>
      <c r="Z37" s="165"/>
      <c r="AA37" s="128"/>
      <c r="AB37" s="128"/>
      <c r="AC37" s="128"/>
      <c r="AD37" s="128"/>
      <c r="AE37" s="128"/>
      <c r="AF37" s="174" t="s">
        <v>19</v>
      </c>
      <c r="AG37" s="175"/>
      <c r="AH37" s="175"/>
      <c r="AI37" s="175"/>
      <c r="AJ37" s="175"/>
      <c r="AK37" s="175"/>
      <c r="AL37" s="175"/>
      <c r="AM37" s="175"/>
      <c r="AN37" s="175"/>
      <c r="AO37" s="176"/>
      <c r="AP37" s="167"/>
      <c r="AQ37" s="167"/>
      <c r="AR37" s="167"/>
      <c r="AS37" s="167"/>
    </row>
    <row r="38" spans="1:45" ht="27.75" customHeight="1">
      <c r="A38" s="134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6"/>
      <c r="Y38" s="164"/>
      <c r="Z38" s="165"/>
      <c r="AA38" s="149" t="s">
        <v>20</v>
      </c>
      <c r="AB38" s="150"/>
      <c r="AC38" s="150"/>
      <c r="AD38" s="150"/>
      <c r="AE38" s="151"/>
      <c r="AF38" s="155" t="s">
        <v>21</v>
      </c>
      <c r="AG38" s="156"/>
      <c r="AH38" s="156"/>
      <c r="AI38" s="156"/>
      <c r="AJ38" s="156"/>
      <c r="AK38" s="156"/>
      <c r="AL38" s="155" t="s">
        <v>22</v>
      </c>
      <c r="AM38" s="156"/>
      <c r="AN38" s="156"/>
      <c r="AO38" s="157"/>
      <c r="AP38" s="155" t="s">
        <v>23</v>
      </c>
      <c r="AQ38" s="156"/>
      <c r="AR38" s="156"/>
      <c r="AS38" s="157"/>
    </row>
    <row r="39" spans="1:45" ht="6" customHeight="1">
      <c r="A39" s="125" t="str">
        <f>" 私は、"&amp;DBCS(TEXT(基本データ!$B$1,"ggge年M月D日"))&amp;"執行の"&amp;基本データ!$D$1&amp;"の当日、上記の事由に該当する見込みです。以上、真実であることを誓います。"</f>
        <v xml:space="preserve"> 私は、第２７回執行の参議院議員通常選挙の当日、上記の事由に該当する見込みです。以上、真実であることを誓います。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7"/>
      <c r="Y39" s="164"/>
      <c r="Z39" s="165"/>
      <c r="AA39" s="152"/>
      <c r="AB39" s="153"/>
      <c r="AC39" s="153"/>
      <c r="AD39" s="153"/>
      <c r="AE39" s="154"/>
      <c r="AF39" s="158"/>
      <c r="AG39" s="159"/>
      <c r="AH39" s="159"/>
      <c r="AI39" s="159"/>
      <c r="AJ39" s="159"/>
      <c r="AK39" s="159"/>
      <c r="AL39" s="158"/>
      <c r="AM39" s="159"/>
      <c r="AN39" s="159"/>
      <c r="AO39" s="160"/>
      <c r="AP39" s="158"/>
      <c r="AQ39" s="159"/>
      <c r="AR39" s="159"/>
      <c r="AS39" s="160"/>
    </row>
    <row r="40" spans="1:45" ht="22.5" customHeight="1">
      <c r="A40" s="125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7"/>
      <c r="Y40" s="164"/>
      <c r="Z40" s="165"/>
      <c r="AA40" s="128" t="s">
        <v>24</v>
      </c>
      <c r="AB40" s="128"/>
      <c r="AC40" s="128"/>
      <c r="AD40" s="128"/>
      <c r="AE40" s="128"/>
      <c r="AF40" s="177" t="s">
        <v>25</v>
      </c>
      <c r="AG40" s="178"/>
      <c r="AH40" s="178"/>
      <c r="AI40" s="178"/>
      <c r="AJ40" s="178"/>
      <c r="AK40" s="178"/>
      <c r="AL40" s="179"/>
      <c r="AM40" s="177" t="s">
        <v>26</v>
      </c>
      <c r="AN40" s="178"/>
      <c r="AO40" s="178"/>
      <c r="AP40" s="178"/>
      <c r="AQ40" s="178"/>
      <c r="AR40" s="178"/>
      <c r="AS40" s="179"/>
    </row>
    <row r="41" spans="1:45" ht="26.25" customHeight="1">
      <c r="A41" s="125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7"/>
      <c r="Y41" s="164"/>
      <c r="Z41" s="165"/>
      <c r="AA41" s="128" t="s">
        <v>27</v>
      </c>
      <c r="AB41" s="128"/>
      <c r="AC41" s="128"/>
      <c r="AD41" s="128"/>
      <c r="AE41" s="128"/>
      <c r="AF41" s="167" t="s">
        <v>28</v>
      </c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</row>
    <row r="42" spans="1:45" ht="27.75" customHeight="1" thickBot="1">
      <c r="A42" s="55"/>
      <c r="B42" s="56"/>
      <c r="C42" s="108" t="str">
        <f>IF(基本データ!$B$2="","令和　　　　年　　　　月　　　　日",DBCS(TEXT(基本データ!$B$2,"ggg　e　年　M　月　D　日")))</f>
        <v>令和　　　　年　　　　月　　　　日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7"/>
      <c r="Y42" s="164"/>
      <c r="Z42" s="165"/>
      <c r="AA42" s="128" t="s">
        <v>29</v>
      </c>
      <c r="AB42" s="128"/>
      <c r="AC42" s="128"/>
      <c r="AD42" s="128"/>
      <c r="AE42" s="128"/>
      <c r="AF42" s="167" t="s">
        <v>30</v>
      </c>
      <c r="AG42" s="167"/>
      <c r="AH42" s="167"/>
      <c r="AI42" s="167"/>
      <c r="AJ42" s="167"/>
      <c r="AK42" s="128" t="s">
        <v>31</v>
      </c>
      <c r="AL42" s="128"/>
      <c r="AM42" s="128"/>
      <c r="AN42" s="167"/>
      <c r="AO42" s="167"/>
      <c r="AP42" s="167"/>
      <c r="AQ42" s="167"/>
      <c r="AR42" s="167"/>
      <c r="AS42" s="167"/>
    </row>
    <row r="43" spans="1:45">
      <c r="A43" s="245" t="s">
        <v>32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180" t="s">
        <v>33</v>
      </c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</row>
  </sheetData>
  <mergeCells count="93">
    <mergeCell ref="H20:AE20"/>
    <mergeCell ref="A13:V13"/>
    <mergeCell ref="A28:V28"/>
    <mergeCell ref="A43:V43"/>
    <mergeCell ref="W43:AS43"/>
    <mergeCell ref="W28:AS28"/>
    <mergeCell ref="W13:AS13"/>
    <mergeCell ref="AA42:AE42"/>
    <mergeCell ref="AF42:AJ42"/>
    <mergeCell ref="AK42:AM42"/>
    <mergeCell ref="AN42:AP42"/>
    <mergeCell ref="AQ42:AS42"/>
    <mergeCell ref="AP36:AS37"/>
    <mergeCell ref="Y36:Z42"/>
    <mergeCell ref="AA36:AE37"/>
    <mergeCell ref="AP38:AS39"/>
    <mergeCell ref="AL38:AO39"/>
    <mergeCell ref="AF38:AK39"/>
    <mergeCell ref="AA38:AE39"/>
    <mergeCell ref="AF36:AO36"/>
    <mergeCell ref="AF37:AO37"/>
    <mergeCell ref="AF40:AL40"/>
    <mergeCell ref="AM40:AS40"/>
    <mergeCell ref="AA40:AE40"/>
    <mergeCell ref="AA41:AE41"/>
    <mergeCell ref="AF41:AS41"/>
    <mergeCell ref="AJ31:AS31"/>
    <mergeCell ref="B32:F32"/>
    <mergeCell ref="AC32:AE33"/>
    <mergeCell ref="AF32:AS32"/>
    <mergeCell ref="A31:O31"/>
    <mergeCell ref="P31:AD31"/>
    <mergeCell ref="AF22:AO22"/>
    <mergeCell ref="AF25:AL25"/>
    <mergeCell ref="AM25:AS25"/>
    <mergeCell ref="AF26:AS26"/>
    <mergeCell ref="AP23:AS24"/>
    <mergeCell ref="AL23:AO24"/>
    <mergeCell ref="AF23:AK24"/>
    <mergeCell ref="H5:AE5"/>
    <mergeCell ref="A5:G5"/>
    <mergeCell ref="A6:X8"/>
    <mergeCell ref="AA6:AE7"/>
    <mergeCell ref="AP6:AS7"/>
    <mergeCell ref="AF7:AO7"/>
    <mergeCell ref="AF6:AO6"/>
    <mergeCell ref="Y6:Z12"/>
    <mergeCell ref="AF12:AJ12"/>
    <mergeCell ref="AK12:AM12"/>
    <mergeCell ref="AN12:AP12"/>
    <mergeCell ref="AQ12:AS12"/>
    <mergeCell ref="AM10:AS10"/>
    <mergeCell ref="AF10:AL10"/>
    <mergeCell ref="AF11:AS11"/>
    <mergeCell ref="AP8:AS9"/>
    <mergeCell ref="AJ1:AS1"/>
    <mergeCell ref="A1:O1"/>
    <mergeCell ref="P1:AD1"/>
    <mergeCell ref="B2:F2"/>
    <mergeCell ref="AC2:AE3"/>
    <mergeCell ref="AF2:AS2"/>
    <mergeCell ref="AL8:AO9"/>
    <mergeCell ref="AF8:AK9"/>
    <mergeCell ref="AA8:AE9"/>
    <mergeCell ref="A9:X11"/>
    <mergeCell ref="A24:X26"/>
    <mergeCell ref="AJ16:AS16"/>
    <mergeCell ref="Y21:Z27"/>
    <mergeCell ref="AA21:AE22"/>
    <mergeCell ref="AP21:AS22"/>
    <mergeCell ref="AF27:AJ27"/>
    <mergeCell ref="AK27:AM27"/>
    <mergeCell ref="AN27:AP27"/>
    <mergeCell ref="AQ27:AS27"/>
    <mergeCell ref="AA25:AE25"/>
    <mergeCell ref="AF17:AS17"/>
    <mergeCell ref="AF21:AO21"/>
    <mergeCell ref="A39:X41"/>
    <mergeCell ref="AA12:AE12"/>
    <mergeCell ref="AA11:AE11"/>
    <mergeCell ref="AA10:AE10"/>
    <mergeCell ref="AA26:AE26"/>
    <mergeCell ref="A16:O16"/>
    <mergeCell ref="P16:AD16"/>
    <mergeCell ref="A36:X38"/>
    <mergeCell ref="H35:AE35"/>
    <mergeCell ref="A35:G35"/>
    <mergeCell ref="AC17:AE18"/>
    <mergeCell ref="AA27:AE27"/>
    <mergeCell ref="B17:F17"/>
    <mergeCell ref="A20:G20"/>
    <mergeCell ref="AA23:AE24"/>
    <mergeCell ref="A21:X23"/>
  </mergeCells>
  <phoneticPr fontId="2"/>
  <pageMargins left="0.19685039370078741" right="0.19685039370078741" top="0.19685039370078741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</sheetPr>
  <dimension ref="A1:AD35"/>
  <sheetViews>
    <sheetView tabSelected="1" view="pageBreakPreview" zoomScale="75" zoomScaleNormal="100" zoomScaleSheetLayoutView="75" workbookViewId="0">
      <selection activeCell="B21" sqref="B21"/>
    </sheetView>
  </sheetViews>
  <sheetFormatPr defaultColWidth="9" defaultRowHeight="13.5"/>
  <cols>
    <col min="1" max="27" width="3.5703125" style="59" customWidth="1"/>
    <col min="28" max="28" width="4.42578125" style="59" customWidth="1"/>
    <col min="29" max="29" width="3.140625" style="59" customWidth="1"/>
    <col min="30" max="30" width="56.7109375" style="59" bestFit="1" customWidth="1"/>
    <col min="31" max="16384" width="9" style="59"/>
  </cols>
  <sheetData>
    <row r="1" spans="1:30" ht="52.5" customHeight="1">
      <c r="A1" s="181" t="s">
        <v>34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D1" s="60"/>
    </row>
    <row r="2" spans="1:30" ht="14.25" customHeight="1">
      <c r="A2" s="182" t="s">
        <v>35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AD2" s="60"/>
    </row>
    <row r="3" spans="1:30" ht="4.5" customHeight="1" thickBot="1">
      <c r="AD3" s="60"/>
    </row>
    <row r="4" spans="1:30" s="60" customFormat="1" ht="23.25" customHeight="1">
      <c r="A4" s="183" t="s">
        <v>36</v>
      </c>
      <c r="B4" s="184"/>
      <c r="C4" s="185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186" t="s">
        <v>37</v>
      </c>
      <c r="P4" s="187"/>
      <c r="Q4" s="188"/>
      <c r="R4" s="186" t="s">
        <v>38</v>
      </c>
      <c r="S4" s="187"/>
      <c r="T4" s="187"/>
      <c r="U4" s="187"/>
      <c r="V4" s="187"/>
      <c r="W4" s="187"/>
      <c r="X4" s="187"/>
      <c r="Y4" s="187"/>
      <c r="Z4" s="187"/>
      <c r="AA4" s="187"/>
      <c r="AB4" s="195"/>
    </row>
    <row r="5" spans="1:30" s="60" customFormat="1" ht="23.25" customHeight="1">
      <c r="A5" s="198" t="s">
        <v>39</v>
      </c>
      <c r="B5" s="199"/>
      <c r="C5" s="200"/>
      <c r="O5" s="189"/>
      <c r="P5" s="190"/>
      <c r="Q5" s="191"/>
      <c r="R5" s="189"/>
      <c r="S5" s="190"/>
      <c r="T5" s="190"/>
      <c r="U5" s="190"/>
      <c r="V5" s="190"/>
      <c r="W5" s="190"/>
      <c r="X5" s="190"/>
      <c r="Y5" s="190"/>
      <c r="Z5" s="190"/>
      <c r="AA5" s="190"/>
      <c r="AB5" s="196"/>
    </row>
    <row r="6" spans="1:30" s="60" customFormat="1" ht="23.25" customHeight="1">
      <c r="A6" s="201"/>
      <c r="B6" s="193"/>
      <c r="C6" s="194"/>
      <c r="O6" s="192"/>
      <c r="P6" s="193"/>
      <c r="Q6" s="194"/>
      <c r="R6" s="192"/>
      <c r="S6" s="193"/>
      <c r="T6" s="193"/>
      <c r="U6" s="193"/>
      <c r="V6" s="193"/>
      <c r="W6" s="193"/>
      <c r="X6" s="193"/>
      <c r="Y6" s="193"/>
      <c r="Z6" s="193"/>
      <c r="AA6" s="193"/>
      <c r="AB6" s="197"/>
    </row>
    <row r="7" spans="1:30" s="60" customFormat="1" ht="23.25" customHeight="1">
      <c r="A7" s="223" t="s">
        <v>40</v>
      </c>
      <c r="B7" s="224"/>
      <c r="C7" s="224"/>
      <c r="D7" s="224"/>
      <c r="E7" s="225"/>
      <c r="F7" s="62" t="s">
        <v>41</v>
      </c>
      <c r="G7" s="63"/>
      <c r="H7" s="63"/>
      <c r="I7" s="63"/>
      <c r="J7" s="63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5"/>
      <c r="AD7" s="59"/>
    </row>
    <row r="8" spans="1:30" s="60" customFormat="1" ht="23.25" customHeight="1">
      <c r="A8" s="226" t="s">
        <v>42</v>
      </c>
      <c r="B8" s="227"/>
      <c r="C8" s="227"/>
      <c r="D8" s="227"/>
      <c r="E8" s="228"/>
      <c r="F8" s="66"/>
      <c r="G8" s="66"/>
      <c r="H8" s="66"/>
      <c r="I8" s="66"/>
      <c r="J8" s="66"/>
      <c r="K8" s="67"/>
      <c r="L8" s="67"/>
      <c r="M8" s="67"/>
      <c r="N8" s="67"/>
      <c r="O8" s="67"/>
      <c r="P8" s="67"/>
      <c r="Q8" s="68" t="s">
        <v>43</v>
      </c>
      <c r="R8" s="67"/>
      <c r="S8" s="67"/>
      <c r="T8" s="67"/>
      <c r="U8" s="67"/>
      <c r="V8" s="67"/>
      <c r="W8" s="67"/>
      <c r="X8" s="67"/>
      <c r="Y8" s="67"/>
      <c r="Z8" s="67"/>
      <c r="AA8" s="67"/>
      <c r="AB8" s="69"/>
    </row>
    <row r="9" spans="1:30" s="60" customFormat="1" ht="23.25" customHeight="1">
      <c r="A9" s="223" t="s">
        <v>44</v>
      </c>
      <c r="B9" s="224"/>
      <c r="C9" s="224"/>
      <c r="D9" s="224"/>
      <c r="E9" s="225"/>
      <c r="F9" s="232" t="s">
        <v>45</v>
      </c>
      <c r="G9" s="233"/>
      <c r="H9" s="233"/>
      <c r="I9" s="233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5"/>
    </row>
    <row r="10" spans="1:30" s="60" customFormat="1" ht="23.25" customHeight="1" thickBot="1">
      <c r="A10" s="229"/>
      <c r="B10" s="230"/>
      <c r="C10" s="230"/>
      <c r="D10" s="230"/>
      <c r="E10" s="231"/>
      <c r="F10" s="234"/>
      <c r="G10" s="235"/>
      <c r="H10" s="235"/>
      <c r="I10" s="235"/>
      <c r="AB10" s="70"/>
    </row>
    <row r="11" spans="1:30" s="60" customFormat="1" ht="9.75" customHeight="1" thickTop="1">
      <c r="A11" s="71"/>
      <c r="B11" s="72"/>
      <c r="C11" s="72"/>
      <c r="D11" s="72"/>
      <c r="E11" s="72"/>
      <c r="F11" s="72"/>
      <c r="G11" s="72"/>
      <c r="H11" s="73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5"/>
    </row>
    <row r="12" spans="1:30" s="60" customFormat="1" ht="30" customHeight="1">
      <c r="A12" s="76"/>
      <c r="B12" s="77"/>
      <c r="C12" s="77"/>
      <c r="D12" s="77"/>
      <c r="E12" s="77"/>
      <c r="G12" s="78"/>
      <c r="AB12" s="70"/>
    </row>
    <row r="13" spans="1:30" s="60" customFormat="1" ht="23.1" customHeight="1">
      <c r="A13" s="79" t="s">
        <v>46</v>
      </c>
      <c r="B13" s="80"/>
      <c r="C13" s="80"/>
      <c r="D13" s="80"/>
      <c r="E13" s="80"/>
      <c r="F13" s="80"/>
      <c r="G13" s="80"/>
      <c r="H13" s="81"/>
      <c r="I13" s="82"/>
      <c r="O13" s="82"/>
      <c r="U13" s="82"/>
      <c r="AB13" s="70"/>
    </row>
    <row r="14" spans="1:30" s="60" customFormat="1" ht="23.1" customHeight="1">
      <c r="A14" s="79" t="s">
        <v>47</v>
      </c>
      <c r="B14" s="80"/>
      <c r="C14" s="80"/>
      <c r="D14" s="80"/>
      <c r="E14" s="80"/>
      <c r="F14" s="80"/>
      <c r="G14" s="80"/>
      <c r="H14" s="83"/>
      <c r="I14" s="82"/>
      <c r="AB14" s="70"/>
    </row>
    <row r="15" spans="1:30" s="60" customFormat="1" ht="23.1" customHeight="1">
      <c r="A15" s="79" t="s">
        <v>48</v>
      </c>
      <c r="B15" s="80"/>
      <c r="C15" s="80"/>
      <c r="D15" s="80"/>
      <c r="E15" s="80"/>
      <c r="F15" s="80"/>
      <c r="G15" s="80"/>
      <c r="H15" s="83"/>
      <c r="I15" s="78"/>
      <c r="S15" s="78"/>
      <c r="AB15" s="70"/>
    </row>
    <row r="16" spans="1:30" s="60" customFormat="1" ht="23.1" customHeight="1">
      <c r="A16" s="79" t="s">
        <v>49</v>
      </c>
      <c r="B16" s="80"/>
      <c r="C16" s="80"/>
      <c r="D16" s="80"/>
      <c r="E16" s="80"/>
      <c r="F16" s="80"/>
      <c r="G16" s="80"/>
      <c r="H16" s="83"/>
      <c r="I16" s="82"/>
      <c r="O16" s="78"/>
      <c r="AB16" s="70"/>
    </row>
    <row r="17" spans="1:28" s="60" customFormat="1" ht="23.1" customHeight="1">
      <c r="A17" s="79" t="s">
        <v>50</v>
      </c>
      <c r="B17" s="80"/>
      <c r="C17" s="80"/>
      <c r="D17" s="80"/>
      <c r="E17" s="80"/>
      <c r="F17" s="80"/>
      <c r="G17" s="80"/>
      <c r="H17" s="83"/>
      <c r="V17" s="78"/>
      <c r="AB17" s="70"/>
    </row>
    <row r="18" spans="1:28" s="60" customFormat="1" ht="23.1" customHeight="1">
      <c r="A18" s="84"/>
      <c r="B18" s="85"/>
      <c r="C18" s="85"/>
      <c r="D18" s="85"/>
      <c r="E18" s="85"/>
      <c r="F18" s="85"/>
      <c r="G18" s="85"/>
      <c r="H18" s="86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8"/>
    </row>
    <row r="19" spans="1:28" s="83" customFormat="1" ht="23.1" customHeight="1">
      <c r="A19" s="102"/>
      <c r="B19" s="212" t="str">
        <f>"　私は、"&amp;DBCS(TEXT(基本データ!$B$1,"ggge年M月D日"))&amp;基本データ!$D$1&amp;"の当日、上記の事由に該当する見込みです。"</f>
        <v>　私は、第２７回参議院議員通常選挙の当日、上記の事由に該当する見込みです。</v>
      </c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103"/>
    </row>
    <row r="20" spans="1:28" s="83" customFormat="1" ht="23.1" customHeight="1">
      <c r="A20" s="102"/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103"/>
    </row>
    <row r="21" spans="1:28" s="83" customFormat="1" ht="38.25" customHeight="1">
      <c r="A21" s="89"/>
      <c r="B21" s="82" t="s">
        <v>51</v>
      </c>
      <c r="AB21" s="90"/>
    </row>
    <row r="22" spans="1:28" s="83" customFormat="1" ht="23.1" customHeight="1">
      <c r="A22" s="89"/>
      <c r="B22" s="82"/>
      <c r="AB22" s="90"/>
    </row>
    <row r="23" spans="1:28" s="83" customFormat="1" ht="23.1" customHeight="1">
      <c r="A23" s="89"/>
      <c r="B23" s="82" t="str">
        <f>IF(基本データ!$B$3="","令和　　　　年　　　　月　　　　日",DBCS(TEXT(基本データ!$B$3,"ggg　e　年　M　月　D　日")))</f>
        <v>令和　　　　年　　　　月　　　　日</v>
      </c>
      <c r="AB23" s="90"/>
    </row>
    <row r="24" spans="1:28" s="83" customFormat="1" ht="24" customHeight="1" thickBot="1">
      <c r="A24" s="91"/>
      <c r="B24" s="92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4"/>
    </row>
    <row r="25" spans="1:28" s="83" customFormat="1" ht="24" customHeight="1">
      <c r="B25" s="82"/>
    </row>
    <row r="26" spans="1:28" s="60" customFormat="1" ht="23.25" customHeight="1">
      <c r="A26" s="82" t="s">
        <v>52</v>
      </c>
    </row>
    <row r="27" spans="1:28" s="60" customFormat="1" ht="23.25" customHeight="1">
      <c r="A27" s="82"/>
    </row>
    <row r="28" spans="1:28" s="60" customFormat="1" ht="23.25" customHeight="1">
      <c r="A28" s="82"/>
    </row>
    <row r="29" spans="1:28" s="60" customFormat="1" ht="23.25" customHeight="1">
      <c r="A29" s="82"/>
    </row>
    <row r="30" spans="1:28" s="60" customFormat="1" ht="23.25" customHeight="1">
      <c r="A30" s="82" t="s">
        <v>53</v>
      </c>
    </row>
    <row r="31" spans="1:28" s="60" customFormat="1" ht="20.25" customHeight="1">
      <c r="A31" s="236" t="s">
        <v>54</v>
      </c>
      <c r="B31" s="203"/>
      <c r="C31" s="203"/>
      <c r="D31" s="204"/>
      <c r="E31" s="95"/>
      <c r="F31" s="203" t="s">
        <v>55</v>
      </c>
      <c r="G31" s="203"/>
      <c r="H31" s="203"/>
      <c r="I31" s="203"/>
      <c r="J31" s="203"/>
      <c r="K31" s="203"/>
      <c r="L31" s="203"/>
      <c r="M31" s="96"/>
      <c r="N31" s="97"/>
      <c r="O31" s="96"/>
      <c r="P31" s="98"/>
      <c r="Q31" s="202" t="s">
        <v>56</v>
      </c>
      <c r="R31" s="203"/>
      <c r="S31" s="203"/>
      <c r="T31" s="204"/>
      <c r="U31" s="208" t="s">
        <v>57</v>
      </c>
      <c r="V31" s="209"/>
      <c r="W31" s="209"/>
      <c r="X31" s="209"/>
      <c r="Y31" s="209"/>
      <c r="Z31" s="209"/>
      <c r="AA31" s="209"/>
      <c r="AB31" s="210"/>
    </row>
    <row r="32" spans="1:28" s="60" customFormat="1" ht="20.25" customHeight="1">
      <c r="A32" s="237"/>
      <c r="B32" s="206"/>
      <c r="C32" s="206"/>
      <c r="D32" s="207"/>
      <c r="E32" s="99"/>
      <c r="F32" s="206"/>
      <c r="G32" s="206"/>
      <c r="H32" s="206"/>
      <c r="I32" s="206"/>
      <c r="J32" s="206"/>
      <c r="K32" s="206"/>
      <c r="L32" s="206"/>
      <c r="M32" s="83"/>
      <c r="N32" s="83"/>
      <c r="O32" s="83"/>
      <c r="P32" s="81"/>
      <c r="Q32" s="205"/>
      <c r="R32" s="206"/>
      <c r="S32" s="206"/>
      <c r="T32" s="207"/>
      <c r="U32" s="192"/>
      <c r="V32" s="193"/>
      <c r="W32" s="193"/>
      <c r="X32" s="193"/>
      <c r="Y32" s="193"/>
      <c r="Z32" s="193"/>
      <c r="AA32" s="193"/>
      <c r="AB32" s="211"/>
    </row>
    <row r="33" spans="1:28" s="60" customFormat="1" ht="29.25" customHeight="1">
      <c r="A33" s="214" t="s">
        <v>58</v>
      </c>
      <c r="B33" s="215"/>
      <c r="C33" s="215"/>
      <c r="D33" s="216"/>
      <c r="E33" s="104"/>
      <c r="F33" s="63"/>
      <c r="G33" s="63"/>
      <c r="H33" s="63">
        <v>1</v>
      </c>
      <c r="I33" s="63"/>
      <c r="J33" s="63" t="s">
        <v>59</v>
      </c>
      <c r="K33" s="63"/>
      <c r="L33" s="63">
        <v>2</v>
      </c>
      <c r="M33" s="63"/>
      <c r="N33" s="63"/>
      <c r="O33" s="63"/>
      <c r="P33" s="105"/>
      <c r="Q33" s="217" t="s">
        <v>60</v>
      </c>
      <c r="R33" s="215"/>
      <c r="S33" s="215"/>
      <c r="T33" s="216"/>
      <c r="U33" s="100"/>
      <c r="V33" s="218" t="s">
        <v>61</v>
      </c>
      <c r="W33" s="218"/>
      <c r="X33" s="218" t="s">
        <v>59</v>
      </c>
      <c r="Y33" s="218"/>
      <c r="Z33" s="218" t="s">
        <v>62</v>
      </c>
      <c r="AA33" s="218"/>
      <c r="AB33" s="101"/>
    </row>
    <row r="34" spans="1:28" s="60" customFormat="1" ht="29.25" customHeight="1">
      <c r="A34" s="219" t="s">
        <v>63</v>
      </c>
      <c r="B34" s="220"/>
      <c r="C34" s="220"/>
      <c r="D34" s="220"/>
      <c r="E34" s="213" t="s">
        <v>64</v>
      </c>
      <c r="F34" s="213"/>
      <c r="G34" s="213"/>
      <c r="H34" s="213"/>
      <c r="I34" s="213"/>
      <c r="J34" s="213"/>
      <c r="K34" s="213" t="s">
        <v>65</v>
      </c>
      <c r="L34" s="213"/>
      <c r="M34" s="213"/>
      <c r="N34" s="213"/>
      <c r="O34" s="213"/>
      <c r="P34" s="213"/>
      <c r="Q34" s="221" t="s">
        <v>66</v>
      </c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2"/>
    </row>
    <row r="35" spans="1:28" s="60" customFormat="1" ht="26.25" customHeight="1">
      <c r="A35" s="82" t="s">
        <v>67</v>
      </c>
    </row>
  </sheetData>
  <mergeCells count="24">
    <mergeCell ref="A7:E7"/>
    <mergeCell ref="A8:E8"/>
    <mergeCell ref="A9:E10"/>
    <mergeCell ref="F9:I10"/>
    <mergeCell ref="A31:D32"/>
    <mergeCell ref="F31:L32"/>
    <mergeCell ref="Q31:T32"/>
    <mergeCell ref="U31:AB32"/>
    <mergeCell ref="B19:AA20"/>
    <mergeCell ref="K34:P34"/>
    <mergeCell ref="E34:J34"/>
    <mergeCell ref="A33:D33"/>
    <mergeCell ref="Q33:T33"/>
    <mergeCell ref="V33:W33"/>
    <mergeCell ref="X33:Y33"/>
    <mergeCell ref="Z33:AA33"/>
    <mergeCell ref="A34:D34"/>
    <mergeCell ref="Q34:AB34"/>
    <mergeCell ref="A1:AB1"/>
    <mergeCell ref="A2:N2"/>
    <mergeCell ref="A4:C4"/>
    <mergeCell ref="O4:Q6"/>
    <mergeCell ref="R4:AB6"/>
    <mergeCell ref="A5:C6"/>
  </mergeCells>
  <phoneticPr fontId="2"/>
  <pageMargins left="0.23622047244094491" right="0.23622047244094491" top="0.19685039370078741" bottom="0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"/>
  <sheetViews>
    <sheetView workbookViewId="0">
      <selection activeCell="B2" sqref="B2"/>
    </sheetView>
  </sheetViews>
  <sheetFormatPr defaultRowHeight="13.5"/>
  <cols>
    <col min="1" max="1" width="13.42578125" customWidth="1"/>
    <col min="2" max="2" width="22.140625" customWidth="1"/>
    <col min="4" max="4" width="53" customWidth="1"/>
  </cols>
  <sheetData>
    <row r="1" spans="1:4" ht="27" customHeight="1">
      <c r="A1" s="2" t="s">
        <v>68</v>
      </c>
      <c r="B1" s="52" t="s">
        <v>69</v>
      </c>
      <c r="C1" s="53" t="s">
        <v>70</v>
      </c>
      <c r="D1" s="53" t="s">
        <v>71</v>
      </c>
    </row>
    <row r="2" spans="1:4" ht="27" customHeight="1">
      <c r="A2" s="54" t="s">
        <v>72</v>
      </c>
      <c r="B2" s="58"/>
      <c r="C2" s="238" t="s">
        <v>73</v>
      </c>
      <c r="D2" s="247"/>
    </row>
    <row r="3" spans="1:4" ht="27" customHeight="1">
      <c r="A3" s="54" t="s">
        <v>74</v>
      </c>
      <c r="B3" s="109"/>
      <c r="C3" s="238" t="s">
        <v>75</v>
      </c>
      <c r="D3" s="247"/>
    </row>
    <row r="5" spans="1:4">
      <c r="C5" s="1" t="s">
        <v>70</v>
      </c>
      <c r="D5" t="s">
        <v>76</v>
      </c>
    </row>
    <row r="6" spans="1:4">
      <c r="D6" t="s">
        <v>71</v>
      </c>
    </row>
    <row r="7" spans="1:4">
      <c r="D7" t="s">
        <v>77</v>
      </c>
    </row>
    <row r="8" spans="1:4">
      <c r="D8" t="s">
        <v>78</v>
      </c>
    </row>
    <row r="9" spans="1:4">
      <c r="D9" t="s">
        <v>79</v>
      </c>
    </row>
    <row r="10" spans="1:4">
      <c r="D10" t="s">
        <v>80</v>
      </c>
    </row>
    <row r="11" spans="1:4">
      <c r="D11" t="s">
        <v>81</v>
      </c>
    </row>
  </sheetData>
  <mergeCells count="2">
    <mergeCell ref="C2:D2"/>
    <mergeCell ref="C3:D3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81"/>
  <sheetViews>
    <sheetView view="pageBreakPreview" topLeftCell="A29" zoomScaleNormal="100" zoomScaleSheetLayoutView="100" workbookViewId="0">
      <selection activeCell="V55" sqref="V55"/>
    </sheetView>
  </sheetViews>
  <sheetFormatPr defaultColWidth="9" defaultRowHeight="18.75"/>
  <cols>
    <col min="1" max="1" width="10" style="24" customWidth="1"/>
    <col min="2" max="2" width="9.42578125" style="24" bestFit="1" customWidth="1"/>
    <col min="3" max="3" width="13.28515625" style="24" customWidth="1"/>
    <col min="4" max="7" width="9.7109375" style="24" customWidth="1"/>
    <col min="8" max="11" width="9.28515625" style="24" bestFit="1" customWidth="1"/>
    <col min="12" max="17" width="9.140625" style="24" customWidth="1"/>
    <col min="18" max="26" width="9" style="24"/>
    <col min="27" max="27" width="14.5703125" style="24" bestFit="1" customWidth="1"/>
    <col min="28" max="16384" width="9" style="24"/>
  </cols>
  <sheetData>
    <row r="1" spans="1:21">
      <c r="A1" s="34" t="s">
        <v>82</v>
      </c>
    </row>
    <row r="2" spans="1:21" ht="19.5">
      <c r="A2" s="34"/>
      <c r="B2" s="241" t="s">
        <v>83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115"/>
      <c r="N2" s="115"/>
      <c r="O2" s="115"/>
      <c r="P2" s="115"/>
      <c r="Q2" s="111"/>
      <c r="R2" s="243" t="s">
        <v>84</v>
      </c>
      <c r="S2" s="117" t="s">
        <v>85</v>
      </c>
      <c r="T2" s="239" t="s">
        <v>86</v>
      </c>
      <c r="U2" s="41"/>
    </row>
    <row r="3" spans="1:21" ht="19.5">
      <c r="A3" s="119"/>
      <c r="B3" s="27">
        <v>45842</v>
      </c>
      <c r="C3" s="116">
        <v>45843</v>
      </c>
      <c r="D3" s="116">
        <v>45844</v>
      </c>
      <c r="E3" s="27">
        <v>45845</v>
      </c>
      <c r="F3" s="27">
        <v>45846</v>
      </c>
      <c r="G3" s="27">
        <v>45847</v>
      </c>
      <c r="H3" s="27">
        <v>45848</v>
      </c>
      <c r="I3" s="27">
        <v>45849</v>
      </c>
      <c r="J3" s="116">
        <v>45850</v>
      </c>
      <c r="K3" s="116">
        <v>45851</v>
      </c>
      <c r="L3" s="27">
        <v>45852</v>
      </c>
      <c r="M3" s="27">
        <v>45853</v>
      </c>
      <c r="N3" s="27">
        <v>45854</v>
      </c>
      <c r="O3" s="27">
        <v>45855</v>
      </c>
      <c r="P3" s="27">
        <v>45856</v>
      </c>
      <c r="Q3" s="116">
        <v>45857</v>
      </c>
      <c r="R3" s="244"/>
      <c r="S3" s="115" t="s">
        <v>87</v>
      </c>
      <c r="T3" s="240"/>
      <c r="U3" s="41"/>
    </row>
    <row r="4" spans="1:21" ht="19.5">
      <c r="A4" s="120"/>
      <c r="B4" s="27" t="str">
        <f>TEXT(B3,"aaa")</f>
        <v>金</v>
      </c>
      <c r="C4" s="116" t="str">
        <f t="shared" ref="C4:Q4" si="0">TEXT(C3,"aaa")</f>
        <v>土</v>
      </c>
      <c r="D4" s="116" t="str">
        <f t="shared" si="0"/>
        <v>日</v>
      </c>
      <c r="E4" s="27" t="str">
        <f t="shared" si="0"/>
        <v>月</v>
      </c>
      <c r="F4" s="27" t="str">
        <f t="shared" si="0"/>
        <v>火</v>
      </c>
      <c r="G4" s="27" t="str">
        <f t="shared" si="0"/>
        <v>水</v>
      </c>
      <c r="H4" s="27" t="str">
        <f t="shared" si="0"/>
        <v>木</v>
      </c>
      <c r="I4" s="27" t="str">
        <f t="shared" si="0"/>
        <v>金</v>
      </c>
      <c r="J4" s="116" t="str">
        <f t="shared" si="0"/>
        <v>土</v>
      </c>
      <c r="K4" s="116" t="str">
        <f t="shared" si="0"/>
        <v>日</v>
      </c>
      <c r="L4" s="27" t="str">
        <f t="shared" si="0"/>
        <v>月</v>
      </c>
      <c r="M4" s="27" t="str">
        <f t="shared" si="0"/>
        <v>火</v>
      </c>
      <c r="N4" s="27" t="str">
        <f t="shared" si="0"/>
        <v>水</v>
      </c>
      <c r="O4" s="27" t="str">
        <f t="shared" si="0"/>
        <v>木</v>
      </c>
      <c r="P4" s="27" t="str">
        <f t="shared" si="0"/>
        <v>金</v>
      </c>
      <c r="Q4" s="116" t="str">
        <f t="shared" si="0"/>
        <v>土</v>
      </c>
      <c r="R4" s="115"/>
      <c r="S4" s="27"/>
      <c r="T4" s="29"/>
      <c r="U4" s="41"/>
    </row>
    <row r="5" spans="1:21" ht="19.5">
      <c r="A5" s="25" t="s">
        <v>88</v>
      </c>
      <c r="B5" s="33">
        <f t="shared" ref="B5:Q5" si="1">ROUNDUP((C42+100)*0.6,-2)</f>
        <v>400</v>
      </c>
      <c r="C5" s="33">
        <f t="shared" si="1"/>
        <v>400</v>
      </c>
      <c r="D5" s="33">
        <f t="shared" si="1"/>
        <v>500</v>
      </c>
      <c r="E5" s="33">
        <f t="shared" si="1"/>
        <v>400</v>
      </c>
      <c r="F5" s="33">
        <f t="shared" si="1"/>
        <v>400</v>
      </c>
      <c r="G5" s="33">
        <f t="shared" si="1"/>
        <v>400</v>
      </c>
      <c r="H5" s="33">
        <f t="shared" si="1"/>
        <v>400</v>
      </c>
      <c r="I5" s="33">
        <f t="shared" si="1"/>
        <v>400</v>
      </c>
      <c r="J5" s="33">
        <f t="shared" si="1"/>
        <v>500</v>
      </c>
      <c r="K5" s="33">
        <f t="shared" si="1"/>
        <v>500</v>
      </c>
      <c r="L5" s="33">
        <f t="shared" si="1"/>
        <v>400</v>
      </c>
      <c r="M5" s="33">
        <f t="shared" si="1"/>
        <v>500</v>
      </c>
      <c r="N5" s="33">
        <f t="shared" si="1"/>
        <v>600</v>
      </c>
      <c r="O5" s="33">
        <f t="shared" si="1"/>
        <v>600</v>
      </c>
      <c r="P5" s="33">
        <f t="shared" si="1"/>
        <v>600</v>
      </c>
      <c r="Q5" s="33">
        <f t="shared" si="1"/>
        <v>1100</v>
      </c>
      <c r="R5" s="118">
        <v>1000</v>
      </c>
      <c r="S5" s="33">
        <f>ROUNDUP(R5*0.6,-2)</f>
        <v>600</v>
      </c>
      <c r="T5" s="33">
        <f>SUM(B5:Q5,S5)</f>
        <v>8700</v>
      </c>
      <c r="U5" s="41"/>
    </row>
    <row r="6" spans="1:21" ht="19.5">
      <c r="A6" s="25" t="s">
        <v>89</v>
      </c>
      <c r="B6" s="33"/>
      <c r="C6" s="33"/>
      <c r="D6" s="33"/>
      <c r="E6" s="33"/>
      <c r="F6" s="33"/>
      <c r="G6" s="45"/>
      <c r="H6" s="46"/>
      <c r="I6" s="46"/>
      <c r="J6" s="46"/>
      <c r="K6" s="46"/>
      <c r="L6" s="46"/>
      <c r="M6" s="46"/>
      <c r="N6" s="46"/>
      <c r="O6" s="46"/>
      <c r="P6" s="46"/>
      <c r="Q6" s="46"/>
      <c r="R6" s="118">
        <v>3000</v>
      </c>
      <c r="S6" s="33">
        <f t="shared" ref="S6:S15" si="2">ROUNDUP(R6*0.6,-2)</f>
        <v>1800</v>
      </c>
      <c r="T6" s="33">
        <f t="shared" ref="T6:T15" si="3">SUM(B6:Q6,S6)</f>
        <v>1800</v>
      </c>
      <c r="U6" s="23"/>
    </row>
    <row r="7" spans="1:21" ht="19.5">
      <c r="A7" s="25" t="s">
        <v>90</v>
      </c>
      <c r="B7" s="33"/>
      <c r="C7" s="33"/>
      <c r="D7" s="33"/>
      <c r="E7" s="33"/>
      <c r="F7" s="33"/>
      <c r="G7" s="45"/>
      <c r="H7" s="46"/>
      <c r="I7" s="46"/>
      <c r="J7" s="46"/>
      <c r="K7" s="46"/>
      <c r="L7" s="46"/>
      <c r="M7" s="46"/>
      <c r="N7" s="46"/>
      <c r="O7" s="46"/>
      <c r="P7" s="46"/>
      <c r="Q7" s="46"/>
      <c r="R7" s="118">
        <v>1000</v>
      </c>
      <c r="S7" s="33">
        <f t="shared" si="2"/>
        <v>600</v>
      </c>
      <c r="T7" s="33">
        <f t="shared" si="3"/>
        <v>600</v>
      </c>
      <c r="U7" s="41"/>
    </row>
    <row r="8" spans="1:21" ht="19.5">
      <c r="A8" s="25" t="s">
        <v>91</v>
      </c>
      <c r="B8" s="33"/>
      <c r="C8" s="33"/>
      <c r="D8" s="33"/>
      <c r="E8" s="33"/>
      <c r="F8" s="33"/>
      <c r="G8" s="45"/>
      <c r="H8" s="46"/>
      <c r="I8" s="46"/>
      <c r="J8" s="46"/>
      <c r="K8" s="46"/>
      <c r="L8" s="46"/>
      <c r="M8" s="46"/>
      <c r="N8" s="46"/>
      <c r="O8" s="46"/>
      <c r="P8" s="46"/>
      <c r="Q8" s="46"/>
      <c r="R8" s="118">
        <v>5000</v>
      </c>
      <c r="S8" s="33">
        <f t="shared" si="2"/>
        <v>3000</v>
      </c>
      <c r="T8" s="33">
        <f t="shared" si="3"/>
        <v>3000</v>
      </c>
      <c r="U8" s="23"/>
    </row>
    <row r="9" spans="1:21" ht="19.5">
      <c r="A9" s="25" t="s">
        <v>92</v>
      </c>
      <c r="B9" s="33"/>
      <c r="C9" s="33"/>
      <c r="D9" s="33"/>
      <c r="E9" s="33"/>
      <c r="F9" s="33"/>
      <c r="G9" s="45"/>
      <c r="H9" s="46"/>
      <c r="I9" s="46"/>
      <c r="J9" s="46"/>
      <c r="K9" s="46"/>
      <c r="L9" s="46"/>
      <c r="M9" s="46"/>
      <c r="N9" s="46"/>
      <c r="O9" s="46"/>
      <c r="P9" s="46"/>
      <c r="Q9" s="46"/>
      <c r="R9" s="118">
        <v>3500</v>
      </c>
      <c r="S9" s="33">
        <f t="shared" si="2"/>
        <v>2100</v>
      </c>
      <c r="T9" s="33">
        <f t="shared" si="3"/>
        <v>2100</v>
      </c>
      <c r="U9" s="23"/>
    </row>
    <row r="10" spans="1:21" ht="19.5">
      <c r="A10" s="25" t="s">
        <v>93</v>
      </c>
      <c r="B10" s="33"/>
      <c r="C10" s="33"/>
      <c r="D10" s="33"/>
      <c r="E10" s="33"/>
      <c r="F10" s="33"/>
      <c r="G10" s="45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118">
        <v>700</v>
      </c>
      <c r="S10" s="33">
        <f t="shared" si="2"/>
        <v>500</v>
      </c>
      <c r="T10" s="33">
        <f>SUM(B10:Q10,S10)</f>
        <v>500</v>
      </c>
      <c r="U10" s="41"/>
    </row>
    <row r="11" spans="1:21" ht="19.5">
      <c r="A11" s="25" t="s">
        <v>94</v>
      </c>
      <c r="B11" s="33"/>
      <c r="C11" s="33"/>
      <c r="D11" s="33"/>
      <c r="E11" s="33"/>
      <c r="F11" s="33"/>
      <c r="G11" s="45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118">
        <v>700</v>
      </c>
      <c r="S11" s="33">
        <f t="shared" si="2"/>
        <v>500</v>
      </c>
      <c r="T11" s="33">
        <f>SUM(B11:Q11,S11)</f>
        <v>500</v>
      </c>
      <c r="U11" s="41"/>
    </row>
    <row r="12" spans="1:21" ht="19.5">
      <c r="A12" s="25" t="s">
        <v>95</v>
      </c>
      <c r="B12" s="33"/>
      <c r="C12" s="33"/>
      <c r="D12" s="33"/>
      <c r="E12" s="33"/>
      <c r="F12" s="33"/>
      <c r="G12" s="45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118">
        <v>1000</v>
      </c>
      <c r="S12" s="33">
        <f t="shared" si="2"/>
        <v>600</v>
      </c>
      <c r="T12" s="33">
        <f t="shared" si="3"/>
        <v>600</v>
      </c>
      <c r="U12" s="23"/>
    </row>
    <row r="13" spans="1:21" ht="19.5">
      <c r="A13" s="25" t="s">
        <v>96</v>
      </c>
      <c r="B13" s="33"/>
      <c r="C13" s="33"/>
      <c r="D13" s="33"/>
      <c r="E13" s="33"/>
      <c r="F13" s="33"/>
      <c r="G13" s="45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118">
        <v>1500</v>
      </c>
      <c r="S13" s="33">
        <f t="shared" si="2"/>
        <v>900</v>
      </c>
      <c r="T13" s="33">
        <f t="shared" si="3"/>
        <v>900</v>
      </c>
      <c r="U13" s="23"/>
    </row>
    <row r="14" spans="1:21" ht="19.5">
      <c r="A14" s="25" t="s">
        <v>97</v>
      </c>
      <c r="B14" s="33">
        <f>ROUNDUP(D35*0.6,-2)</f>
        <v>300</v>
      </c>
      <c r="C14" s="33">
        <f>ROUNDUP(E35*0.6,-2)</f>
        <v>400</v>
      </c>
      <c r="D14" s="33">
        <f>ROUNDUP(F35*0.6,-2)</f>
        <v>400</v>
      </c>
      <c r="E14" s="33">
        <f>ROUNDUP((G35)*0.6,-2)</f>
        <v>300</v>
      </c>
      <c r="F14" s="33">
        <f>ROUNDUP((H35)*0.6,-2)</f>
        <v>400</v>
      </c>
      <c r="G14" s="33">
        <f>ROUNDUP((I35)*0.6,-2)</f>
        <v>400</v>
      </c>
      <c r="H14" s="33">
        <f>ROUNDUP((J35)*0.6,-2)</f>
        <v>400</v>
      </c>
      <c r="I14" s="33">
        <f t="shared" ref="I14:Q14" si="4">ROUNDUP((D35)*0.6,-2)</f>
        <v>300</v>
      </c>
      <c r="J14" s="33">
        <f t="shared" si="4"/>
        <v>400</v>
      </c>
      <c r="K14" s="33">
        <f t="shared" si="4"/>
        <v>400</v>
      </c>
      <c r="L14" s="33">
        <f t="shared" si="4"/>
        <v>300</v>
      </c>
      <c r="M14" s="33">
        <f t="shared" si="4"/>
        <v>400</v>
      </c>
      <c r="N14" s="33">
        <f t="shared" si="4"/>
        <v>400</v>
      </c>
      <c r="O14" s="33">
        <f t="shared" si="4"/>
        <v>400</v>
      </c>
      <c r="P14" s="33">
        <f t="shared" si="4"/>
        <v>500</v>
      </c>
      <c r="Q14" s="33">
        <f t="shared" si="4"/>
        <v>1000</v>
      </c>
      <c r="R14" s="118">
        <v>1000</v>
      </c>
      <c r="S14" s="33">
        <f t="shared" si="2"/>
        <v>600</v>
      </c>
      <c r="T14" s="33">
        <f t="shared" si="3"/>
        <v>7300</v>
      </c>
      <c r="U14" s="41"/>
    </row>
    <row r="15" spans="1:21" ht="19.5">
      <c r="A15" s="25" t="s">
        <v>98</v>
      </c>
      <c r="B15" s="33">
        <f>ROUNDUP(D35*0.6*0.7,-2)</f>
        <v>200</v>
      </c>
      <c r="C15" s="33">
        <f>ROUNDUP(E35*0.6*0.7,-2)</f>
        <v>300</v>
      </c>
      <c r="D15" s="33">
        <f>ROUNDUP(F35*0.6*0.7,-2)</f>
        <v>300</v>
      </c>
      <c r="E15" s="33">
        <f>ROUNDUP((G35)*0.6*0.7,-2)</f>
        <v>200</v>
      </c>
      <c r="F15" s="33">
        <f>ROUNDUP((H35)*0.6*0.7,-2)</f>
        <v>300</v>
      </c>
      <c r="G15" s="33">
        <f>ROUNDUP((I35)*0.6*0.7,-2)</f>
        <v>300</v>
      </c>
      <c r="H15" s="33">
        <f>ROUNDUP((J35)*0.6*0.7,-2)</f>
        <v>300</v>
      </c>
      <c r="I15" s="33">
        <f t="shared" ref="I15:Q15" si="5">ROUNDUP((D35)*0.6*0.7,-2)</f>
        <v>200</v>
      </c>
      <c r="J15" s="33">
        <f t="shared" si="5"/>
        <v>300</v>
      </c>
      <c r="K15" s="33">
        <f t="shared" si="5"/>
        <v>300</v>
      </c>
      <c r="L15" s="33">
        <f t="shared" si="5"/>
        <v>200</v>
      </c>
      <c r="M15" s="33">
        <f t="shared" si="5"/>
        <v>300</v>
      </c>
      <c r="N15" s="33">
        <f t="shared" si="5"/>
        <v>300</v>
      </c>
      <c r="O15" s="33">
        <f t="shared" si="5"/>
        <v>300</v>
      </c>
      <c r="P15" s="33">
        <f t="shared" si="5"/>
        <v>400</v>
      </c>
      <c r="Q15" s="33">
        <f t="shared" si="5"/>
        <v>700</v>
      </c>
      <c r="R15" s="118">
        <f>1000*0.7</f>
        <v>700</v>
      </c>
      <c r="S15" s="33">
        <f t="shared" si="2"/>
        <v>500</v>
      </c>
      <c r="T15" s="33">
        <f t="shared" si="3"/>
        <v>5400</v>
      </c>
      <c r="U15" s="41" t="s">
        <v>99</v>
      </c>
    </row>
    <row r="16" spans="1:21" ht="19.5">
      <c r="A16" s="24" t="s">
        <v>100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50"/>
      <c r="S16" s="50">
        <f>SUM(S5:S15)</f>
        <v>11700</v>
      </c>
      <c r="T16" s="50">
        <f>SUM(T5:T14)</f>
        <v>26000</v>
      </c>
      <c r="U16" s="51">
        <f>T16-S16</f>
        <v>14300</v>
      </c>
    </row>
    <row r="17" spans="1:21" ht="19.5">
      <c r="A17" s="24" t="s">
        <v>101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50"/>
      <c r="S17" s="50"/>
      <c r="T17" s="50"/>
      <c r="U17" s="51"/>
    </row>
    <row r="18" spans="1:21" ht="19.5">
      <c r="A18" s="24" t="s">
        <v>102</v>
      </c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50"/>
      <c r="S18" s="50"/>
      <c r="T18" s="50"/>
      <c r="U18" s="51"/>
    </row>
    <row r="19" spans="1:21" ht="19.5">
      <c r="A19" s="24" t="s">
        <v>103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50"/>
      <c r="S19" s="50"/>
      <c r="T19" s="50"/>
      <c r="U19" s="51"/>
    </row>
    <row r="20" spans="1:21" ht="19.5">
      <c r="A20" s="24" t="s">
        <v>104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50"/>
      <c r="S20" s="50"/>
      <c r="T20" s="50"/>
      <c r="U20" s="51"/>
    </row>
    <row r="21" spans="1:21" ht="19.5"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50"/>
      <c r="S21" s="50"/>
      <c r="T21" s="50"/>
      <c r="U21" s="51"/>
    </row>
    <row r="22" spans="1:21" ht="19.5">
      <c r="A22" s="24" t="s">
        <v>105</v>
      </c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50"/>
      <c r="S22" s="50"/>
      <c r="T22" s="50"/>
      <c r="U22" s="51"/>
    </row>
    <row r="23" spans="1:21" ht="24.75" customHeight="1">
      <c r="A23" s="34" t="s">
        <v>106</v>
      </c>
    </row>
    <row r="24" spans="1:21" ht="19.5">
      <c r="A24" s="121"/>
      <c r="B24" s="241" t="s">
        <v>83</v>
      </c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123"/>
      <c r="O24" s="41"/>
    </row>
    <row r="25" spans="1:21" ht="19.5">
      <c r="A25" s="25"/>
      <c r="B25" s="27">
        <v>45581</v>
      </c>
      <c r="C25" s="27">
        <v>45582</v>
      </c>
      <c r="D25" s="27">
        <v>45583</v>
      </c>
      <c r="E25" s="28">
        <v>45584</v>
      </c>
      <c r="F25" s="28">
        <v>45585</v>
      </c>
      <c r="G25" s="42">
        <v>45586</v>
      </c>
      <c r="H25" s="43">
        <v>45587</v>
      </c>
      <c r="I25" s="43">
        <v>45588</v>
      </c>
      <c r="J25" s="43">
        <v>45589</v>
      </c>
      <c r="K25" s="43">
        <v>45590</v>
      </c>
      <c r="L25" s="44">
        <v>45591</v>
      </c>
      <c r="M25" s="122" t="s">
        <v>86</v>
      </c>
      <c r="O25" s="41"/>
    </row>
    <row r="26" spans="1:21" ht="19.5">
      <c r="A26" s="25" t="s">
        <v>88</v>
      </c>
      <c r="B26" s="33">
        <v>218</v>
      </c>
      <c r="C26" s="33">
        <v>512</v>
      </c>
      <c r="D26" s="33">
        <v>595</v>
      </c>
      <c r="E26" s="33">
        <v>527</v>
      </c>
      <c r="F26" s="33">
        <v>859</v>
      </c>
      <c r="G26" s="45">
        <v>834</v>
      </c>
      <c r="H26" s="46">
        <v>781</v>
      </c>
      <c r="I26" s="46">
        <v>1090</v>
      </c>
      <c r="J26" s="46">
        <v>1180</v>
      </c>
      <c r="K26" s="46">
        <v>1414</v>
      </c>
      <c r="L26" s="46">
        <v>2123</v>
      </c>
      <c r="M26" s="48">
        <f>SUM(B26:L26)</f>
        <v>10133</v>
      </c>
      <c r="O26" s="41"/>
      <c r="P26" s="49"/>
      <c r="Q26" s="49"/>
    </row>
    <row r="27" spans="1:21" ht="19.5">
      <c r="A27" s="25" t="s">
        <v>89</v>
      </c>
      <c r="B27" s="33"/>
      <c r="C27" s="33"/>
      <c r="D27" s="33"/>
      <c r="E27" s="33"/>
      <c r="F27" s="33"/>
      <c r="G27" s="45"/>
      <c r="H27" s="46"/>
      <c r="I27" s="46"/>
      <c r="J27" s="46"/>
      <c r="K27" s="46"/>
      <c r="L27" s="46"/>
      <c r="M27" s="47">
        <v>2736</v>
      </c>
      <c r="O27" s="23"/>
    </row>
    <row r="28" spans="1:21" ht="19.5">
      <c r="A28" s="25" t="s">
        <v>90</v>
      </c>
      <c r="B28" s="33"/>
      <c r="C28" s="33"/>
      <c r="D28" s="33"/>
      <c r="E28" s="33"/>
      <c r="F28" s="33"/>
      <c r="G28" s="45"/>
      <c r="H28" s="46"/>
      <c r="I28" s="46"/>
      <c r="J28" s="46"/>
      <c r="K28" s="46"/>
      <c r="L28" s="46"/>
      <c r="M28" s="47">
        <v>659</v>
      </c>
      <c r="O28" s="41"/>
    </row>
    <row r="29" spans="1:21" ht="19.5">
      <c r="A29" s="25" t="s">
        <v>91</v>
      </c>
      <c r="B29" s="33"/>
      <c r="C29" s="33"/>
      <c r="D29" s="33"/>
      <c r="E29" s="33"/>
      <c r="F29" s="33"/>
      <c r="G29" s="45"/>
      <c r="H29" s="46"/>
      <c r="I29" s="46"/>
      <c r="J29" s="46"/>
      <c r="K29" s="46"/>
      <c r="L29" s="46"/>
      <c r="M29" s="47">
        <v>4018</v>
      </c>
      <c r="O29" s="23"/>
    </row>
    <row r="30" spans="1:21" ht="19.5">
      <c r="A30" s="25" t="s">
        <v>92</v>
      </c>
      <c r="B30" s="33"/>
      <c r="C30" s="33"/>
      <c r="D30" s="33"/>
      <c r="E30" s="33"/>
      <c r="F30" s="33"/>
      <c r="G30" s="45"/>
      <c r="H30" s="46"/>
      <c r="I30" s="46"/>
      <c r="J30" s="46"/>
      <c r="K30" s="46"/>
      <c r="L30" s="46"/>
      <c r="M30" s="47">
        <v>2975</v>
      </c>
      <c r="O30" s="23"/>
    </row>
    <row r="31" spans="1:21" ht="19.5">
      <c r="A31" s="25" t="s">
        <v>93</v>
      </c>
      <c r="B31" s="33"/>
      <c r="C31" s="33"/>
      <c r="D31" s="33"/>
      <c r="E31" s="33"/>
      <c r="F31" s="33"/>
      <c r="G31" s="45"/>
      <c r="H31" s="46"/>
      <c r="I31" s="46"/>
      <c r="J31" s="46"/>
      <c r="K31" s="46"/>
      <c r="L31" s="46"/>
      <c r="M31" s="47">
        <v>467</v>
      </c>
      <c r="O31" s="41"/>
    </row>
    <row r="32" spans="1:21" ht="19.5">
      <c r="A32" s="25" t="s">
        <v>94</v>
      </c>
      <c r="B32" s="33"/>
      <c r="C32" s="33"/>
      <c r="D32" s="33"/>
      <c r="E32" s="33"/>
      <c r="F32" s="33"/>
      <c r="G32" s="45"/>
      <c r="H32" s="46"/>
      <c r="I32" s="46"/>
      <c r="J32" s="46"/>
      <c r="K32" s="46"/>
      <c r="L32" s="46"/>
      <c r="M32" s="47">
        <v>428</v>
      </c>
      <c r="O32" s="41"/>
    </row>
    <row r="33" spans="1:20" ht="19.5">
      <c r="A33" s="25" t="s">
        <v>95</v>
      </c>
      <c r="B33" s="33"/>
      <c r="C33" s="33"/>
      <c r="D33" s="33"/>
      <c r="E33" s="33"/>
      <c r="F33" s="33"/>
      <c r="G33" s="45"/>
      <c r="H33" s="46"/>
      <c r="I33" s="46"/>
      <c r="J33" s="46"/>
      <c r="K33" s="46"/>
      <c r="L33" s="46"/>
      <c r="M33" s="47">
        <v>548</v>
      </c>
      <c r="O33" s="23"/>
    </row>
    <row r="34" spans="1:20" ht="19.5">
      <c r="A34" s="25" t="s">
        <v>96</v>
      </c>
      <c r="B34" s="33"/>
      <c r="C34" s="33"/>
      <c r="D34" s="33"/>
      <c r="E34" s="33"/>
      <c r="F34" s="33"/>
      <c r="G34" s="45"/>
      <c r="H34" s="46"/>
      <c r="I34" s="46"/>
      <c r="J34" s="46"/>
      <c r="K34" s="46"/>
      <c r="L34" s="46"/>
      <c r="M34" s="47">
        <v>1354</v>
      </c>
      <c r="O34" s="23"/>
    </row>
    <row r="35" spans="1:20" ht="19.5">
      <c r="A35" s="25" t="s">
        <v>97</v>
      </c>
      <c r="B35" s="33">
        <v>83</v>
      </c>
      <c r="C35" s="33">
        <v>228</v>
      </c>
      <c r="D35" s="33">
        <v>336</v>
      </c>
      <c r="E35" s="33">
        <v>534</v>
      </c>
      <c r="F35" s="33">
        <v>648</v>
      </c>
      <c r="G35" s="45">
        <v>362</v>
      </c>
      <c r="H35" s="46">
        <v>547</v>
      </c>
      <c r="I35" s="46">
        <v>623</v>
      </c>
      <c r="J35" s="46">
        <v>624</v>
      </c>
      <c r="K35" s="46">
        <v>800</v>
      </c>
      <c r="L35" s="46">
        <v>1629</v>
      </c>
      <c r="M35" s="48">
        <f>SUM(B35:L35)</f>
        <v>6414</v>
      </c>
      <c r="O35" s="41"/>
    </row>
    <row r="36" spans="1:20" ht="19.5">
      <c r="H36" s="41"/>
      <c r="I36" s="41"/>
      <c r="J36" s="41"/>
      <c r="K36" s="41"/>
      <c r="L36" s="41"/>
      <c r="M36" s="50">
        <f>SUM(M26:M35)</f>
        <v>29732</v>
      </c>
      <c r="O36" s="51"/>
    </row>
    <row r="37" spans="1:20" ht="19.5">
      <c r="A37" s="24" t="s">
        <v>105</v>
      </c>
      <c r="H37" s="41"/>
      <c r="I37" s="41"/>
      <c r="J37" s="41"/>
      <c r="K37" s="41"/>
      <c r="L37" s="41"/>
      <c r="M37" s="50"/>
      <c r="O37" s="51"/>
    </row>
    <row r="38" spans="1:20">
      <c r="A38" s="34" t="s">
        <v>107</v>
      </c>
    </row>
    <row r="39" spans="1:20">
      <c r="A39" s="121"/>
      <c r="B39" s="241" t="s">
        <v>83</v>
      </c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115"/>
      <c r="N39" s="115"/>
      <c r="O39" s="115"/>
      <c r="P39" s="115"/>
      <c r="Q39" s="115"/>
      <c r="R39" s="124"/>
      <c r="S39" s="123"/>
    </row>
    <row r="40" spans="1:20">
      <c r="A40" s="25"/>
      <c r="B40" s="27">
        <v>44735</v>
      </c>
      <c r="C40" s="27">
        <v>44736</v>
      </c>
      <c r="D40" s="27">
        <v>44737</v>
      </c>
      <c r="E40" s="27">
        <v>44738</v>
      </c>
      <c r="F40" s="27">
        <v>44739</v>
      </c>
      <c r="G40" s="27">
        <v>44740</v>
      </c>
      <c r="H40" s="27">
        <v>44741</v>
      </c>
      <c r="I40" s="27">
        <v>44742</v>
      </c>
      <c r="J40" s="27">
        <v>44743</v>
      </c>
      <c r="K40" s="27">
        <v>44744</v>
      </c>
      <c r="L40" s="27">
        <v>44745</v>
      </c>
      <c r="M40" s="27">
        <v>44746</v>
      </c>
      <c r="N40" s="27">
        <v>44747</v>
      </c>
      <c r="O40" s="27">
        <v>44748</v>
      </c>
      <c r="P40" s="27">
        <v>44749</v>
      </c>
      <c r="Q40" s="27">
        <v>44750</v>
      </c>
      <c r="R40" s="27">
        <v>44751</v>
      </c>
      <c r="S40" s="239" t="s">
        <v>86</v>
      </c>
    </row>
    <row r="41" spans="1:20" ht="19.5">
      <c r="A41" s="25"/>
      <c r="B41" s="27" t="str">
        <f>TEXT(B40,"aaa")</f>
        <v>木</v>
      </c>
      <c r="C41" s="27" t="str">
        <f t="shared" ref="C41" si="6">TEXT(C40,"aaa")</f>
        <v>金</v>
      </c>
      <c r="D41" s="116" t="str">
        <f t="shared" ref="D41" si="7">TEXT(D40,"aaa")</f>
        <v>土</v>
      </c>
      <c r="E41" s="116" t="str">
        <f t="shared" ref="E41" si="8">TEXT(E40,"aaa")</f>
        <v>日</v>
      </c>
      <c r="F41" s="27" t="str">
        <f t="shared" ref="F41" si="9">TEXT(F40,"aaa")</f>
        <v>月</v>
      </c>
      <c r="G41" s="27" t="str">
        <f t="shared" ref="G41" si="10">TEXT(G40,"aaa")</f>
        <v>火</v>
      </c>
      <c r="H41" s="27" t="str">
        <f t="shared" ref="H41" si="11">TEXT(H40,"aaa")</f>
        <v>水</v>
      </c>
      <c r="I41" s="27" t="str">
        <f t="shared" ref="I41" si="12">TEXT(I40,"aaa")</f>
        <v>木</v>
      </c>
      <c r="J41" s="27" t="str">
        <f t="shared" ref="J41" si="13">TEXT(J40,"aaa")</f>
        <v>金</v>
      </c>
      <c r="K41" s="116" t="str">
        <f t="shared" ref="K41" si="14">TEXT(K40,"aaa")</f>
        <v>土</v>
      </c>
      <c r="L41" s="116" t="str">
        <f t="shared" ref="L41" si="15">TEXT(L40,"aaa")</f>
        <v>日</v>
      </c>
      <c r="M41" s="27" t="str">
        <f t="shared" ref="M41" si="16">TEXT(M40,"aaa")</f>
        <v>月</v>
      </c>
      <c r="N41" s="27" t="str">
        <f t="shared" ref="N41" si="17">TEXT(N40,"aaa")</f>
        <v>火</v>
      </c>
      <c r="O41" s="27" t="str">
        <f t="shared" ref="O41" si="18">TEXT(O40,"aaa")</f>
        <v>水</v>
      </c>
      <c r="P41" s="27" t="str">
        <f t="shared" ref="P41" si="19">TEXT(P40,"aaa")</f>
        <v>木</v>
      </c>
      <c r="Q41" s="27" t="str">
        <f t="shared" ref="Q41:R41" si="20">TEXT(Q40,"aaa")</f>
        <v>金</v>
      </c>
      <c r="R41" s="116" t="str">
        <f t="shared" si="20"/>
        <v>土</v>
      </c>
      <c r="S41" s="240"/>
      <c r="T41" s="41"/>
    </row>
    <row r="42" spans="1:20" ht="19.5">
      <c r="A42" s="25" t="s">
        <v>88</v>
      </c>
      <c r="B42" s="33">
        <v>346</v>
      </c>
      <c r="C42" s="33">
        <v>437</v>
      </c>
      <c r="D42" s="33">
        <v>473</v>
      </c>
      <c r="E42" s="33">
        <v>571</v>
      </c>
      <c r="F42" s="33">
        <v>420</v>
      </c>
      <c r="G42" s="45">
        <v>492</v>
      </c>
      <c r="H42" s="46">
        <v>455</v>
      </c>
      <c r="I42" s="46">
        <v>445</v>
      </c>
      <c r="J42" s="46">
        <v>487</v>
      </c>
      <c r="K42" s="46">
        <v>644</v>
      </c>
      <c r="L42" s="46">
        <v>722</v>
      </c>
      <c r="M42" s="46">
        <v>562</v>
      </c>
      <c r="N42" s="46">
        <v>663</v>
      </c>
      <c r="O42" s="46">
        <v>818</v>
      </c>
      <c r="P42" s="46">
        <v>872</v>
      </c>
      <c r="Q42" s="46">
        <v>859</v>
      </c>
      <c r="R42" s="47">
        <v>1589</v>
      </c>
      <c r="S42" s="48">
        <f>SUM(B42:R42)</f>
        <v>10855</v>
      </c>
      <c r="T42" s="41"/>
    </row>
    <row r="43" spans="1:20" ht="19.5">
      <c r="A43" s="25" t="s">
        <v>89</v>
      </c>
      <c r="B43" s="33"/>
      <c r="C43" s="33"/>
      <c r="D43" s="33"/>
      <c r="E43" s="33"/>
      <c r="F43" s="33"/>
      <c r="G43" s="45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7"/>
      <c r="S43" s="48">
        <v>2458</v>
      </c>
      <c r="T43" s="23"/>
    </row>
    <row r="44" spans="1:20" ht="19.5">
      <c r="A44" s="25" t="s">
        <v>90</v>
      </c>
      <c r="B44" s="33"/>
      <c r="C44" s="33"/>
      <c r="D44" s="33"/>
      <c r="E44" s="33"/>
      <c r="F44" s="33"/>
      <c r="G44" s="45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7"/>
      <c r="S44" s="48">
        <v>744</v>
      </c>
      <c r="T44" s="41"/>
    </row>
    <row r="45" spans="1:20" ht="19.5">
      <c r="A45" s="25" t="s">
        <v>91</v>
      </c>
      <c r="B45" s="33"/>
      <c r="C45" s="33"/>
      <c r="D45" s="33"/>
      <c r="E45" s="33"/>
      <c r="F45" s="33"/>
      <c r="G45" s="45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7"/>
      <c r="S45" s="48">
        <v>3570</v>
      </c>
      <c r="T45" s="23"/>
    </row>
    <row r="46" spans="1:20" ht="19.5">
      <c r="A46" s="25" t="s">
        <v>92</v>
      </c>
      <c r="B46" s="33"/>
      <c r="C46" s="33"/>
      <c r="D46" s="33"/>
      <c r="E46" s="33"/>
      <c r="F46" s="33"/>
      <c r="G46" s="45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7"/>
      <c r="S46" s="48">
        <v>2710</v>
      </c>
      <c r="T46" s="23"/>
    </row>
    <row r="47" spans="1:20" ht="19.5">
      <c r="A47" s="25" t="s">
        <v>93</v>
      </c>
      <c r="B47" s="33"/>
      <c r="C47" s="33"/>
      <c r="D47" s="33"/>
      <c r="E47" s="33"/>
      <c r="F47" s="33"/>
      <c r="G47" s="45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7"/>
      <c r="S47" s="48">
        <v>438</v>
      </c>
      <c r="T47" s="41"/>
    </row>
    <row r="48" spans="1:20" ht="19.5">
      <c r="A48" s="25" t="s">
        <v>94</v>
      </c>
      <c r="B48" s="33"/>
      <c r="C48" s="33"/>
      <c r="D48" s="33"/>
      <c r="E48" s="33"/>
      <c r="F48" s="33"/>
      <c r="G48" s="45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7"/>
      <c r="S48" s="48">
        <v>386</v>
      </c>
      <c r="T48" s="41"/>
    </row>
    <row r="49" spans="1:20" ht="19.5">
      <c r="A49" s="25" t="s">
        <v>95</v>
      </c>
      <c r="B49" s="33"/>
      <c r="C49" s="33"/>
      <c r="D49" s="33"/>
      <c r="E49" s="33"/>
      <c r="F49" s="33"/>
      <c r="G49" s="45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7"/>
      <c r="S49" s="48">
        <v>512</v>
      </c>
      <c r="T49" s="23"/>
    </row>
    <row r="50" spans="1:20" ht="19.5">
      <c r="A50" s="25" t="s">
        <v>96</v>
      </c>
      <c r="B50" s="33"/>
      <c r="C50" s="33"/>
      <c r="D50" s="33"/>
      <c r="E50" s="33"/>
      <c r="F50" s="33"/>
      <c r="G50" s="45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7"/>
      <c r="S50" s="48">
        <v>1238</v>
      </c>
      <c r="T50" s="23"/>
    </row>
    <row r="51" spans="1:20" ht="19.5">
      <c r="A51" s="25" t="s">
        <v>97</v>
      </c>
      <c r="B51" s="33"/>
      <c r="C51" s="33"/>
      <c r="D51" s="33"/>
      <c r="E51" s="33"/>
      <c r="F51" s="33"/>
      <c r="G51" s="45"/>
      <c r="H51" s="46"/>
      <c r="I51" s="46"/>
      <c r="J51" s="46"/>
      <c r="K51" s="46"/>
      <c r="L51" s="46"/>
      <c r="M51" s="46">
        <v>355</v>
      </c>
      <c r="N51" s="46">
        <v>331</v>
      </c>
      <c r="O51" s="46">
        <v>381</v>
      </c>
      <c r="P51" s="46">
        <v>391</v>
      </c>
      <c r="Q51" s="46">
        <v>485</v>
      </c>
      <c r="R51" s="47">
        <v>1222</v>
      </c>
      <c r="S51" s="48">
        <f>SUM(B51:R51)</f>
        <v>3165</v>
      </c>
      <c r="T51" s="41"/>
    </row>
    <row r="52" spans="1:20" ht="19.5"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50"/>
      <c r="S52" s="50">
        <f>SUM(S42:S51)</f>
        <v>26076</v>
      </c>
      <c r="T52" s="51"/>
    </row>
    <row r="53" spans="1:20" ht="24.75" customHeight="1">
      <c r="A53" s="34" t="s">
        <v>108</v>
      </c>
    </row>
    <row r="54" spans="1:20" ht="19.5">
      <c r="A54" s="121"/>
      <c r="B54" s="241" t="s">
        <v>83</v>
      </c>
      <c r="C54" s="241"/>
      <c r="D54" s="241"/>
      <c r="E54" s="241"/>
      <c r="F54" s="241"/>
      <c r="G54" s="241"/>
      <c r="H54" s="241"/>
      <c r="I54" s="241"/>
      <c r="J54" s="241"/>
      <c r="K54" s="241"/>
      <c r="L54" s="242"/>
      <c r="M54" s="243" t="s">
        <v>84</v>
      </c>
      <c r="N54" s="239" t="s">
        <v>86</v>
      </c>
      <c r="O54" s="41"/>
    </row>
    <row r="55" spans="1:20" ht="19.5">
      <c r="A55" s="25"/>
      <c r="B55" s="27">
        <v>45581</v>
      </c>
      <c r="C55" s="27">
        <v>45582</v>
      </c>
      <c r="D55" s="27">
        <v>45583</v>
      </c>
      <c r="E55" s="28">
        <v>45584</v>
      </c>
      <c r="F55" s="28">
        <v>45585</v>
      </c>
      <c r="G55" s="42">
        <v>45586</v>
      </c>
      <c r="H55" s="43">
        <v>45587</v>
      </c>
      <c r="I55" s="43">
        <v>45588</v>
      </c>
      <c r="J55" s="43">
        <v>45589</v>
      </c>
      <c r="K55" s="43">
        <v>45590</v>
      </c>
      <c r="L55" s="44">
        <v>45591</v>
      </c>
      <c r="M55" s="244"/>
      <c r="N55" s="240"/>
      <c r="O55" s="41"/>
    </row>
    <row r="56" spans="1:20" ht="19.5">
      <c r="A56" s="25" t="s">
        <v>88</v>
      </c>
      <c r="B56" s="33">
        <v>500</v>
      </c>
      <c r="C56" s="33">
        <v>600</v>
      </c>
      <c r="D56" s="33">
        <v>700</v>
      </c>
      <c r="E56" s="33">
        <v>1000</v>
      </c>
      <c r="F56" s="33">
        <v>1300</v>
      </c>
      <c r="G56" s="45">
        <v>1000</v>
      </c>
      <c r="H56" s="46">
        <v>1200</v>
      </c>
      <c r="I56" s="46">
        <v>1300</v>
      </c>
      <c r="J56" s="46">
        <v>1400</v>
      </c>
      <c r="K56" s="46">
        <v>1700</v>
      </c>
      <c r="L56" s="46">
        <v>2400</v>
      </c>
      <c r="M56" s="47">
        <v>1000</v>
      </c>
      <c r="N56" s="48">
        <f t="shared" ref="N56:N65" si="21">SUM(B56:M56)</f>
        <v>14100</v>
      </c>
      <c r="O56" s="41"/>
      <c r="P56" s="49"/>
      <c r="Q56" s="49"/>
    </row>
    <row r="57" spans="1:20" ht="19.5">
      <c r="A57" s="25" t="s">
        <v>89</v>
      </c>
      <c r="B57" s="33"/>
      <c r="C57" s="33"/>
      <c r="D57" s="33"/>
      <c r="E57" s="33"/>
      <c r="F57" s="33"/>
      <c r="G57" s="45"/>
      <c r="H57" s="46"/>
      <c r="I57" s="46"/>
      <c r="J57" s="46"/>
      <c r="K57" s="46"/>
      <c r="L57" s="46"/>
      <c r="M57" s="47">
        <v>3000</v>
      </c>
      <c r="N57" s="48">
        <f t="shared" si="21"/>
        <v>3000</v>
      </c>
      <c r="O57" s="23"/>
    </row>
    <row r="58" spans="1:20" ht="19.5">
      <c r="A58" s="25" t="s">
        <v>90</v>
      </c>
      <c r="B58" s="33"/>
      <c r="C58" s="33"/>
      <c r="D58" s="33"/>
      <c r="E58" s="33"/>
      <c r="F58" s="33"/>
      <c r="G58" s="45"/>
      <c r="H58" s="46"/>
      <c r="I58" s="46"/>
      <c r="J58" s="46"/>
      <c r="K58" s="46"/>
      <c r="L58" s="46"/>
      <c r="M58" s="47">
        <v>1500</v>
      </c>
      <c r="N58" s="48">
        <f t="shared" si="21"/>
        <v>1500</v>
      </c>
      <c r="O58" s="41"/>
    </row>
    <row r="59" spans="1:20" ht="19.5">
      <c r="A59" s="25" t="s">
        <v>91</v>
      </c>
      <c r="B59" s="33"/>
      <c r="C59" s="33"/>
      <c r="D59" s="33"/>
      <c r="E59" s="33"/>
      <c r="F59" s="33"/>
      <c r="G59" s="45"/>
      <c r="H59" s="46"/>
      <c r="I59" s="46"/>
      <c r="J59" s="46"/>
      <c r="K59" s="46"/>
      <c r="L59" s="46"/>
      <c r="M59" s="47">
        <v>4500</v>
      </c>
      <c r="N59" s="48">
        <f t="shared" si="21"/>
        <v>4500</v>
      </c>
      <c r="O59" s="23"/>
    </row>
    <row r="60" spans="1:20" ht="19.5">
      <c r="A60" s="25" t="s">
        <v>92</v>
      </c>
      <c r="B60" s="33"/>
      <c r="C60" s="33"/>
      <c r="D60" s="33"/>
      <c r="E60" s="33"/>
      <c r="F60" s="33"/>
      <c r="G60" s="45"/>
      <c r="H60" s="46"/>
      <c r="I60" s="46"/>
      <c r="J60" s="46"/>
      <c r="K60" s="46"/>
      <c r="L60" s="46"/>
      <c r="M60" s="47">
        <v>3500</v>
      </c>
      <c r="N60" s="48">
        <f t="shared" si="21"/>
        <v>3500</v>
      </c>
      <c r="O60" s="23"/>
    </row>
    <row r="61" spans="1:20" ht="19.5">
      <c r="A61" s="25" t="s">
        <v>93</v>
      </c>
      <c r="B61" s="33"/>
      <c r="C61" s="33"/>
      <c r="D61" s="33"/>
      <c r="E61" s="33"/>
      <c r="F61" s="33"/>
      <c r="G61" s="45"/>
      <c r="H61" s="46"/>
      <c r="I61" s="46"/>
      <c r="J61" s="46"/>
      <c r="K61" s="46"/>
      <c r="L61" s="46"/>
      <c r="M61" s="47">
        <v>1000</v>
      </c>
      <c r="N61" s="48">
        <f t="shared" si="21"/>
        <v>1000</v>
      </c>
      <c r="O61" s="41"/>
    </row>
    <row r="62" spans="1:20" ht="19.5">
      <c r="A62" s="25" t="s">
        <v>94</v>
      </c>
      <c r="B62" s="33"/>
      <c r="C62" s="33"/>
      <c r="D62" s="33"/>
      <c r="E62" s="33"/>
      <c r="F62" s="33"/>
      <c r="G62" s="45"/>
      <c r="H62" s="46"/>
      <c r="I62" s="46"/>
      <c r="J62" s="46"/>
      <c r="K62" s="46"/>
      <c r="L62" s="46"/>
      <c r="M62" s="47">
        <v>1000</v>
      </c>
      <c r="N62" s="48">
        <f t="shared" si="21"/>
        <v>1000</v>
      </c>
      <c r="O62" s="41"/>
    </row>
    <row r="63" spans="1:20" ht="19.5">
      <c r="A63" s="25" t="s">
        <v>95</v>
      </c>
      <c r="B63" s="33"/>
      <c r="C63" s="33"/>
      <c r="D63" s="33"/>
      <c r="E63" s="33"/>
      <c r="F63" s="33"/>
      <c r="G63" s="45"/>
      <c r="H63" s="46"/>
      <c r="I63" s="46"/>
      <c r="J63" s="46"/>
      <c r="K63" s="46"/>
      <c r="L63" s="46"/>
      <c r="M63" s="47">
        <v>1000</v>
      </c>
      <c r="N63" s="48">
        <f t="shared" si="21"/>
        <v>1000</v>
      </c>
      <c r="O63" s="23"/>
    </row>
    <row r="64" spans="1:20" ht="19.5">
      <c r="A64" s="25" t="s">
        <v>96</v>
      </c>
      <c r="B64" s="33"/>
      <c r="C64" s="33"/>
      <c r="D64" s="33"/>
      <c r="E64" s="33"/>
      <c r="F64" s="33"/>
      <c r="G64" s="45"/>
      <c r="H64" s="46"/>
      <c r="I64" s="46"/>
      <c r="J64" s="46"/>
      <c r="K64" s="46"/>
      <c r="L64" s="46"/>
      <c r="M64" s="47">
        <v>2000</v>
      </c>
      <c r="N64" s="48">
        <f t="shared" si="21"/>
        <v>2000</v>
      </c>
      <c r="O64" s="23"/>
    </row>
    <row r="65" spans="1:25" ht="19.5">
      <c r="A65" s="25" t="s">
        <v>97</v>
      </c>
      <c r="B65" s="33">
        <v>400</v>
      </c>
      <c r="C65" s="33">
        <v>500</v>
      </c>
      <c r="D65" s="33">
        <v>600</v>
      </c>
      <c r="E65" s="33">
        <v>900</v>
      </c>
      <c r="F65" s="33">
        <v>1100</v>
      </c>
      <c r="G65" s="45">
        <v>800</v>
      </c>
      <c r="H65" s="46">
        <v>800</v>
      </c>
      <c r="I65" s="46">
        <v>900</v>
      </c>
      <c r="J65" s="46">
        <v>1000</v>
      </c>
      <c r="K65" s="46">
        <v>1200</v>
      </c>
      <c r="L65" s="46">
        <v>2000</v>
      </c>
      <c r="M65" s="47">
        <v>1000</v>
      </c>
      <c r="N65" s="48">
        <f t="shared" si="21"/>
        <v>11200</v>
      </c>
      <c r="O65" s="41" t="s">
        <v>109</v>
      </c>
    </row>
    <row r="66" spans="1:25" ht="19.5">
      <c r="H66" s="41"/>
      <c r="I66" s="41"/>
      <c r="J66" s="41"/>
      <c r="K66" s="41"/>
      <c r="L66" s="41"/>
      <c r="M66" s="50">
        <f>SUM(M56:M65)</f>
        <v>19500</v>
      </c>
      <c r="N66" s="50">
        <f>SUM(N56:N65)</f>
        <v>42800</v>
      </c>
      <c r="O66" s="51">
        <f>N66-M66</f>
        <v>23300</v>
      </c>
    </row>
    <row r="68" spans="1:25">
      <c r="A68" s="23" t="s">
        <v>110</v>
      </c>
    </row>
    <row r="69" spans="1:25" s="30" customFormat="1" ht="66">
      <c r="A69" s="25"/>
      <c r="B69" s="25" t="s">
        <v>111</v>
      </c>
      <c r="C69" s="26" t="s">
        <v>112</v>
      </c>
      <c r="D69" s="27">
        <f>I69-5</f>
        <v>44668</v>
      </c>
      <c r="E69" s="27">
        <f>I69-4</f>
        <v>44669</v>
      </c>
      <c r="F69" s="27">
        <f>I69-3</f>
        <v>44670</v>
      </c>
      <c r="G69" s="27">
        <f>I69-2</f>
        <v>44671</v>
      </c>
      <c r="H69" s="27">
        <f>I69-1</f>
        <v>44672</v>
      </c>
      <c r="I69" s="28">
        <v>44673</v>
      </c>
      <c r="J69" s="29" t="s">
        <v>86</v>
      </c>
    </row>
    <row r="70" spans="1:25" s="30" customFormat="1">
      <c r="A70" s="25" t="s">
        <v>88</v>
      </c>
      <c r="B70" s="31"/>
      <c r="C70" s="32">
        <v>7362</v>
      </c>
      <c r="D70" s="33">
        <v>681</v>
      </c>
      <c r="E70" s="33">
        <v>782</v>
      </c>
      <c r="F70" s="33">
        <v>961</v>
      </c>
      <c r="G70" s="33">
        <v>1045</v>
      </c>
      <c r="H70" s="33">
        <v>1247</v>
      </c>
      <c r="I70" s="33">
        <v>1863</v>
      </c>
      <c r="J70" s="33">
        <f t="shared" ref="J70:J79" si="22">SUM(D70:I70)</f>
        <v>6579</v>
      </c>
      <c r="K70" s="34"/>
      <c r="L70" s="34"/>
      <c r="M70" s="34"/>
      <c r="N70" s="34"/>
      <c r="O70" s="34"/>
      <c r="P70" s="34"/>
      <c r="Q70" s="34"/>
      <c r="R70" s="34"/>
      <c r="S70" s="34"/>
    </row>
    <row r="71" spans="1:25" s="30" customFormat="1">
      <c r="A71" s="25" t="s">
        <v>89</v>
      </c>
      <c r="B71" s="35"/>
      <c r="C71" s="32">
        <v>1756</v>
      </c>
      <c r="D71" s="33">
        <v>191</v>
      </c>
      <c r="E71" s="33">
        <v>232</v>
      </c>
      <c r="F71" s="33">
        <v>306</v>
      </c>
      <c r="G71" s="33">
        <v>299</v>
      </c>
      <c r="H71" s="33">
        <v>391</v>
      </c>
      <c r="I71" s="33">
        <v>632</v>
      </c>
      <c r="J71" s="33">
        <f t="shared" si="22"/>
        <v>2051</v>
      </c>
    </row>
    <row r="72" spans="1:25" s="30" customFormat="1">
      <c r="A72" s="25" t="s">
        <v>90</v>
      </c>
      <c r="B72" s="35"/>
      <c r="C72" s="36">
        <v>712</v>
      </c>
      <c r="D72" s="33">
        <v>35</v>
      </c>
      <c r="E72" s="33">
        <v>75</v>
      </c>
      <c r="F72" s="33">
        <v>100</v>
      </c>
      <c r="G72" s="33">
        <v>128</v>
      </c>
      <c r="H72" s="33">
        <v>163</v>
      </c>
      <c r="I72" s="33">
        <v>185</v>
      </c>
      <c r="J72" s="33">
        <f t="shared" si="22"/>
        <v>686</v>
      </c>
    </row>
    <row r="73" spans="1:25" s="30" customFormat="1">
      <c r="A73" s="25" t="s">
        <v>91</v>
      </c>
      <c r="B73" s="35"/>
      <c r="C73" s="32">
        <v>2718</v>
      </c>
      <c r="D73" s="33">
        <v>300</v>
      </c>
      <c r="E73" s="33">
        <v>364</v>
      </c>
      <c r="F73" s="33">
        <v>420</v>
      </c>
      <c r="G73" s="33">
        <v>509</v>
      </c>
      <c r="H73" s="33">
        <v>652</v>
      </c>
      <c r="I73" s="33">
        <v>964</v>
      </c>
      <c r="J73" s="33">
        <f t="shared" si="22"/>
        <v>3209</v>
      </c>
    </row>
    <row r="74" spans="1:25" s="30" customFormat="1">
      <c r="A74" s="25" t="s">
        <v>92</v>
      </c>
      <c r="B74" s="35"/>
      <c r="C74" s="33">
        <v>1761</v>
      </c>
      <c r="D74" s="33">
        <v>242</v>
      </c>
      <c r="E74" s="33">
        <v>286</v>
      </c>
      <c r="F74" s="33">
        <v>316</v>
      </c>
      <c r="G74" s="33">
        <v>352</v>
      </c>
      <c r="H74" s="33">
        <v>402</v>
      </c>
      <c r="I74" s="33">
        <v>556</v>
      </c>
      <c r="J74" s="33">
        <f t="shared" si="22"/>
        <v>2154</v>
      </c>
    </row>
    <row r="75" spans="1:25" s="30" customFormat="1">
      <c r="A75" s="25" t="s">
        <v>93</v>
      </c>
      <c r="B75" s="35"/>
      <c r="C75" s="33">
        <v>343</v>
      </c>
      <c r="D75" s="33">
        <v>28</v>
      </c>
      <c r="E75" s="33">
        <v>25</v>
      </c>
      <c r="F75" s="33">
        <v>51</v>
      </c>
      <c r="G75" s="33">
        <v>62</v>
      </c>
      <c r="H75" s="33">
        <v>79</v>
      </c>
      <c r="I75" s="33">
        <v>131</v>
      </c>
      <c r="J75" s="33">
        <f t="shared" si="22"/>
        <v>376</v>
      </c>
    </row>
    <row r="76" spans="1:25" s="30" customFormat="1">
      <c r="A76" s="25" t="s">
        <v>94</v>
      </c>
      <c r="B76" s="35"/>
      <c r="C76" s="33">
        <v>336</v>
      </c>
      <c r="D76" s="33">
        <v>48</v>
      </c>
      <c r="E76" s="33">
        <v>38</v>
      </c>
      <c r="F76" s="33">
        <v>56</v>
      </c>
      <c r="G76" s="33">
        <v>47</v>
      </c>
      <c r="H76" s="33">
        <v>92</v>
      </c>
      <c r="I76" s="33">
        <v>99</v>
      </c>
      <c r="J76" s="33">
        <f t="shared" si="22"/>
        <v>380</v>
      </c>
    </row>
    <row r="77" spans="1:25" s="30" customFormat="1">
      <c r="A77" s="25" t="s">
        <v>95</v>
      </c>
      <c r="B77" s="35"/>
      <c r="C77" s="33">
        <v>533</v>
      </c>
      <c r="D77" s="33">
        <v>61</v>
      </c>
      <c r="E77" s="33">
        <v>80</v>
      </c>
      <c r="F77" s="33">
        <v>101</v>
      </c>
      <c r="G77" s="33">
        <v>107</v>
      </c>
      <c r="H77" s="33">
        <v>139</v>
      </c>
      <c r="I77" s="33">
        <v>179</v>
      </c>
      <c r="J77" s="33">
        <f t="shared" si="22"/>
        <v>667</v>
      </c>
    </row>
    <row r="78" spans="1:25" s="30" customFormat="1">
      <c r="A78" s="25" t="s">
        <v>96</v>
      </c>
      <c r="B78" s="35"/>
      <c r="C78" s="33">
        <v>1145</v>
      </c>
      <c r="D78" s="33">
        <v>104</v>
      </c>
      <c r="E78" s="33">
        <v>177</v>
      </c>
      <c r="F78" s="33">
        <v>217</v>
      </c>
      <c r="G78" s="33">
        <v>226</v>
      </c>
      <c r="H78" s="33">
        <v>308</v>
      </c>
      <c r="I78" s="33">
        <v>431</v>
      </c>
      <c r="J78" s="33">
        <f t="shared" si="22"/>
        <v>1463</v>
      </c>
    </row>
    <row r="79" spans="1:25" s="30" customFormat="1">
      <c r="A79" s="25" t="s">
        <v>97</v>
      </c>
      <c r="B79" s="35"/>
      <c r="C79" s="33"/>
      <c r="D79" s="36">
        <v>372</v>
      </c>
      <c r="E79" s="36">
        <v>391</v>
      </c>
      <c r="F79" s="36">
        <v>507</v>
      </c>
      <c r="G79" s="36">
        <v>517</v>
      </c>
      <c r="H79" s="36">
        <v>782</v>
      </c>
      <c r="I79" s="36">
        <v>1484</v>
      </c>
      <c r="J79" s="33">
        <f t="shared" si="22"/>
        <v>4053</v>
      </c>
    </row>
    <row r="80" spans="1:25" s="30" customFormat="1" ht="23.25" customHeight="1">
      <c r="C80" s="37"/>
      <c r="D80" s="38"/>
      <c r="E80" s="38"/>
      <c r="F80" s="38"/>
      <c r="G80" s="38"/>
      <c r="H80" s="38"/>
      <c r="I80" s="38"/>
      <c r="J80" s="39">
        <f>SUM(J70:J79)</f>
        <v>21618</v>
      </c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40" t="e">
        <f>SUM(#REF!)</f>
        <v>#REF!</v>
      </c>
      <c r="Y80" s="40">
        <f>SUM(J70:J79)</f>
        <v>21618</v>
      </c>
    </row>
    <row r="81" spans="1:4">
      <c r="A81" s="34" t="s">
        <v>113</v>
      </c>
      <c r="B81" s="23"/>
      <c r="C81" s="23">
        <v>200</v>
      </c>
      <c r="D81" s="23" t="s">
        <v>114</v>
      </c>
    </row>
  </sheetData>
  <mergeCells count="9">
    <mergeCell ref="T2:T3"/>
    <mergeCell ref="B24:L24"/>
    <mergeCell ref="B39:L39"/>
    <mergeCell ref="S40:S41"/>
    <mergeCell ref="B54:L54"/>
    <mergeCell ref="M54:M55"/>
    <mergeCell ref="N54:N55"/>
    <mergeCell ref="B2:L2"/>
    <mergeCell ref="R2:R3"/>
  </mergeCells>
  <phoneticPr fontId="2"/>
  <pageMargins left="0.7" right="0.7" top="0.75" bottom="0.75" header="0.3" footer="0.3"/>
  <pageSetup paperSize="9" scale="67" fitToHeight="0" orientation="landscape" r:id="rId1"/>
  <rowBreaks count="1" manualBreakCount="1">
    <brk id="36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平延　悦子</dc:creator>
  <cp:keywords/>
  <dc:description/>
  <cp:lastModifiedBy>金谷　菖子</cp:lastModifiedBy>
  <cp:revision/>
  <dcterms:created xsi:type="dcterms:W3CDTF">2025-01-08T06:34:44Z</dcterms:created>
  <dcterms:modified xsi:type="dcterms:W3CDTF">2025-06-17T02:28:45Z</dcterms:modified>
  <cp:category/>
  <cp:contentStatus/>
</cp:coreProperties>
</file>